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F:\Dropbox\limusin\Series y datos\series\serie 47\"/>
    </mc:Choice>
  </mc:AlternateContent>
  <xr:revisionPtr revIDLastSave="0" documentId="13_ncr:1_{08327CAD-C34B-4507-BE31-E9BF3222D555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E40" i="1"/>
</calcChain>
</file>

<file path=xl/sharedStrings.xml><?xml version="1.0" encoding="utf-8"?>
<sst xmlns="http://schemas.openxmlformats.org/spreadsheetml/2006/main" count="121" uniqueCount="93">
  <si>
    <t>Ganaderia</t>
  </si>
  <si>
    <t>Sigla</t>
  </si>
  <si>
    <t>Crotal</t>
  </si>
  <si>
    <t>Fec. Nac.</t>
  </si>
  <si>
    <t>GMD</t>
  </si>
  <si>
    <t>∆ Peso</t>
  </si>
  <si>
    <t>Alt. Cola</t>
  </si>
  <si>
    <t>BJ</t>
  </si>
  <si>
    <t>PT</t>
  </si>
  <si>
    <t>Agropecuaria Gocar</t>
  </si>
  <si>
    <t>BAB</t>
  </si>
  <si>
    <t>Peso Entr.</t>
  </si>
  <si>
    <t>Limusín Jurado Pérez</t>
  </si>
  <si>
    <t>Mas Bovi Extremadura</t>
  </si>
  <si>
    <t>Javier Gutierrez Arias</t>
  </si>
  <si>
    <t>Ricardo Ruiz Pintado</t>
  </si>
  <si>
    <t>MBE</t>
  </si>
  <si>
    <t>JGA</t>
  </si>
  <si>
    <t>BBJ</t>
  </si>
  <si>
    <t>Dehesa Las Lajas</t>
  </si>
  <si>
    <t>FZL</t>
  </si>
  <si>
    <t>ES071010102979</t>
  </si>
  <si>
    <t>Hnos. Muñoz Carrasco</t>
  </si>
  <si>
    <t>VH</t>
  </si>
  <si>
    <t>ES051010060129</t>
  </si>
  <si>
    <t>ES011010321978</t>
  </si>
  <si>
    <t xml:space="preserve"> Antonio Toribio Martin</t>
  </si>
  <si>
    <t>TA</t>
  </si>
  <si>
    <t>ES031010070563</t>
  </si>
  <si>
    <t>ES091010060134</t>
  </si>
  <si>
    <t>ES051010070565</t>
  </si>
  <si>
    <t>Alpotreque</t>
  </si>
  <si>
    <t>AX</t>
  </si>
  <si>
    <t>ES071009187677</t>
  </si>
  <si>
    <t>ES031010123125</t>
  </si>
  <si>
    <t xml:space="preserve"> Ramon Perez-Carrion</t>
  </si>
  <si>
    <t>ES051010245784</t>
  </si>
  <si>
    <t>ES061010245785</t>
  </si>
  <si>
    <t>Agropec. Valdesequera</t>
  </si>
  <si>
    <t>F</t>
  </si>
  <si>
    <t>ES081010533657</t>
  </si>
  <si>
    <t xml:space="preserve"> Francisco Romero Iglesias</t>
  </si>
  <si>
    <t>RI</t>
  </si>
  <si>
    <t>ES041010316563</t>
  </si>
  <si>
    <t>ES001010533660</t>
  </si>
  <si>
    <t>Inmobico 2002</t>
  </si>
  <si>
    <t>BHR</t>
  </si>
  <si>
    <t>ES081010567446</t>
  </si>
  <si>
    <t>ES051010218509</t>
  </si>
  <si>
    <t>ES021010123135</t>
  </si>
  <si>
    <t>ES001010123133</t>
  </si>
  <si>
    <t>Epifanio Mateos Mateos</t>
  </si>
  <si>
    <t>BCV</t>
  </si>
  <si>
    <t>ES091010433233</t>
  </si>
  <si>
    <t>ES001010533671</t>
  </si>
  <si>
    <t>ES031009187695</t>
  </si>
  <si>
    <t>Ganadería Mayoral</t>
  </si>
  <si>
    <t>MMM</t>
  </si>
  <si>
    <t>ES091010422269</t>
  </si>
  <si>
    <t>ES061010218522</t>
  </si>
  <si>
    <t>ES021010422273</t>
  </si>
  <si>
    <t>ES041010422275</t>
  </si>
  <si>
    <t>ES071010316566</t>
  </si>
  <si>
    <t>ES051010217324</t>
  </si>
  <si>
    <t>ES071009601661</t>
  </si>
  <si>
    <t>ES001010535235</t>
  </si>
  <si>
    <t>Ganaderia Dguez.  Alcón</t>
  </si>
  <si>
    <t>FDA</t>
  </si>
  <si>
    <t>ES071010407286</t>
  </si>
  <si>
    <t>ES091010123165</t>
  </si>
  <si>
    <t>Javier Gutierrez Osuna</t>
  </si>
  <si>
    <t>JGO</t>
  </si>
  <si>
    <t>ES011010060374</t>
  </si>
  <si>
    <t>Mingajillas Palazuelo</t>
  </si>
  <si>
    <t>WJ</t>
  </si>
  <si>
    <t>ES001010449156</t>
  </si>
  <si>
    <t xml:space="preserve"> Fernando Gomez Marcos</t>
  </si>
  <si>
    <t>GF</t>
  </si>
  <si>
    <t>ES001010124750</t>
  </si>
  <si>
    <t>Serie 47 -Pesos y Medidas</t>
  </si>
  <si>
    <t>Peso 0</t>
  </si>
  <si>
    <t>Peso 1</t>
  </si>
  <si>
    <t>Peso Dest.</t>
  </si>
  <si>
    <t>Peso Nac.</t>
  </si>
  <si>
    <t>Peso 2</t>
  </si>
  <si>
    <t>Peso 3</t>
  </si>
  <si>
    <t>Peso 4</t>
  </si>
  <si>
    <t>Alt. Cruz</t>
  </si>
  <si>
    <t>Long</t>
  </si>
  <si>
    <t>Per Torác</t>
  </si>
  <si>
    <t>Per escr</t>
  </si>
  <si>
    <t>Anch grupa</t>
  </si>
  <si>
    <t>Anch pecho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</si>
</sst>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1" fontId="0" fillId="0" borderId="5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3" fontId="0" fillId="0" borderId="0" xfId="0" applyNumberFormat="1" applyAlignment="1">
      <alignment horizontal="center"/>
    </xf>
    <xf numFmtId="1" fontId="0" fillId="0" borderId="0" xfId="0" applyNumberFormat="1"/>
    <xf numFmtId="2" fontId="0" fillId="0" borderId="0" xfId="0" applyNumberFormat="1"/>
    <xf numFmtId="1" fontId="0" fillId="0" borderId="5" xfId="0" applyNumberForma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/>
    <xf numFmtId="14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14" fontId="0" fillId="0" borderId="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8">
    <dxf>
      <numFmt numFmtId="3" formatCode="#,##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9" formatCode="dd/mm/yyyy"/>
      <alignment horizontal="center" vertical="bottom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1" formatCode="0"/>
      <alignment horizontal="center" vertical="top" textRotation="0" wrapText="0" indent="0" justifyLastLine="0" shrinkToFit="0" readingOrder="0"/>
    </dxf>
    <dxf>
      <numFmt numFmtId="1" formatCode="0"/>
      <alignment horizontal="center" vertical="top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2" formatCode="0.0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3" formatCode="#,##0"/>
      <alignment horizontal="center" vertical="top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numFmt numFmtId="19" formatCode="dd/mm/yyyy"/>
      <alignment horizont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/>
        <top/>
        <bottom/>
        <vertical/>
        <horizontal/>
      </border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66675</xdr:rowOff>
    </xdr:from>
    <xdr:ext cx="1477736" cy="822596"/>
    <xdr:pic>
      <xdr:nvPicPr>
        <xdr:cNvPr id="3" name="Picture 12">
          <a:extLst>
            <a:ext uri="{FF2B5EF4-FFF2-40B4-BE49-F238E27FC236}">
              <a16:creationId xmlns:a16="http://schemas.microsoft.com/office/drawing/2014/main" id="{2248B1E7-43DE-4E82-AE14-ADAB4180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638175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U40" totalsRowCount="1" headerRowDxfId="37">
  <tableColumns count="21">
    <tableColumn id="1" xr3:uid="{00000000-0010-0000-0000-000001000000}" name="Ganaderia" dataDxfId="36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35" totalsRowDxfId="20"/>
    <tableColumn id="14" xr3:uid="{0B5A159C-9E22-4B13-B0BA-67BB250FA6EB}" name="Peso Nac." totalsRowFunction="custom" dataDxfId="34" totalsRowDxfId="19">
      <totalsRowFormula>+AVERAGE(Table1[Peso Nac.])</totalsRowFormula>
    </tableColumn>
    <tableColumn id="18" xr3:uid="{547E1ECD-3993-4303-8287-28FEF76782BD}" name="Peso Dest." totalsRowFunction="custom" dataDxfId="33" totalsRowDxfId="18">
      <totalsRowFormula>+AVERAGE(Table1[Peso Dest.])</totalsRowFormula>
    </tableColumn>
    <tableColumn id="5" xr3:uid="{00000000-0010-0000-0000-000005000000}" name="Peso Entr." totalsRowFunction="custom" dataDxfId="32" totalsRowDxfId="17">
      <totalsRowFormula>+AVERAGE(Table1[Peso Entr.])</totalsRowFormula>
    </tableColumn>
    <tableColumn id="6" xr3:uid="{00000000-0010-0000-0000-000006000000}" name="Peso 0" totalsRowFunction="custom" dataDxfId="31" totalsRowDxfId="16">
      <totalsRowFormula>+AVERAGE(Table1[Peso 0])</totalsRowFormula>
    </tableColumn>
    <tableColumn id="7" xr3:uid="{00000000-0010-0000-0000-000007000000}" name="Peso 1" totalsRowFunction="custom" dataDxfId="30" totalsRowDxfId="15">
      <totalsRowFormula>+AVERAGE(Table1[Peso 1])</totalsRowFormula>
    </tableColumn>
    <tableColumn id="8" xr3:uid="{7DB5A0BA-BBC0-4F4A-84FE-C569E46EDFA3}" name="Peso 2" totalsRowFunction="custom" dataDxfId="29" totalsRowDxfId="14">
      <totalsRowFormula>+AVERAGE(Table1[Peso 2])</totalsRowFormula>
    </tableColumn>
    <tableColumn id="9" xr3:uid="{D8D8B861-DCB0-4129-A62F-D2BEBE35B218}" name="Peso 3" totalsRowFunction="custom" dataDxfId="28" totalsRowDxfId="13">
      <totalsRowFormula>+AVERAGE(Table1[Peso 3])</totalsRowFormula>
    </tableColumn>
    <tableColumn id="10" xr3:uid="{FFC95862-A03D-4B68-A0A9-E5BC04660058}" name="Peso 4" totalsRowFunction="custom" dataDxfId="27" totalsRowDxfId="12">
      <totalsRowFormula>+AVERAGE(Table1[Peso 4])</totalsRowFormula>
    </tableColumn>
    <tableColumn id="11" xr3:uid="{00000000-0010-0000-0000-00000B000000}" name="GMD" totalsRowFunction="custom" dataDxfId="26" totalsRowDxfId="11">
      <totalsRowFormula>+AVERAGE(Table1[GMD])</totalsRowFormula>
    </tableColumn>
    <tableColumn id="12" xr3:uid="{00000000-0010-0000-0000-00000C000000}" name="∆ Peso" totalsRowFunction="custom" dataDxfId="25" totalsRowDxfId="10">
      <totalsRowFormula>+AVERAGE(Table1[∆ Peso])</totalsRowFormula>
    </tableColumn>
    <tableColumn id="13" xr3:uid="{00000000-0010-0000-0000-00000D000000}" name="Alt. Cruz" totalsRowFunction="custom" dataDxfId="24" totalsRowDxfId="9">
      <totalsRowFormula>+AVERAGE(Table1[Alt. Cruz])</totalsRowFormula>
    </tableColumn>
    <tableColumn id="15" xr3:uid="{00000000-0010-0000-0000-00000F000000}" name="Alt. Cola" totalsRowFunction="custom" dataDxfId="23" totalsRowDxfId="8">
      <totalsRowFormula>+AVERAGE(Table1[Alt. Cola])</totalsRowFormula>
    </tableColumn>
    <tableColumn id="16" xr3:uid="{00000000-0010-0000-0000-000010000000}" name="Long" totalsRowFunction="custom" dataDxfId="2" totalsRowDxfId="7">
      <totalsRowFormula>+AVERAGE(Table1[Long])</totalsRowFormula>
    </tableColumn>
    <tableColumn id="17" xr3:uid="{00000000-0010-0000-0000-000011000000}" name="Per Torác" totalsRowFunction="custom" dataDxfId="0" totalsRowDxfId="6">
      <totalsRowFormula>+AVERAGE(Table1[Per Torác])</totalsRowFormula>
    </tableColumn>
    <tableColumn id="19" xr3:uid="{68B7AE4A-F8EF-48C4-868F-856DBBAD576C}" name="Per escr" totalsRowFunction="custom" dataDxfId="1" totalsRowDxfId="5">
      <totalsRowFormula>+AVERAGE(Table1[Per escr])</totalsRowFormula>
    </tableColumn>
    <tableColumn id="20" xr3:uid="{B314D2A6-7B29-4D55-8B27-6F02A5A6B025}" name="Anch grupa" totalsRowFunction="custom" dataDxfId="21" totalsRowDxfId="4">
      <totalsRowFormula>+AVERAGE(Table1[Anch grupa])</totalsRowFormula>
    </tableColumn>
    <tableColumn id="21" xr3:uid="{838DCFB3-32D2-4C26-87AD-1D03F6B9B4CC}" name="Anch pecho" totalsRowFunction="custom" dataDxfId="22" totalsRowDxfId="3">
      <totalsRowFormula>+AVERAGE(Table1[Anch pecho])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40"/>
  <sheetViews>
    <sheetView tabSelected="1" topLeftCell="C1" workbookViewId="0">
      <selection activeCell="O2" sqref="O2"/>
    </sheetView>
  </sheetViews>
  <sheetFormatPr baseColWidth="10" defaultColWidth="9.140625" defaultRowHeight="15" x14ac:dyDescent="0.25"/>
  <cols>
    <col min="1" max="1" width="24.28515625" bestFit="1" customWidth="1"/>
    <col min="2" max="2" width="6.140625" bestFit="1" customWidth="1"/>
    <col min="3" max="3" width="15" bestFit="1" customWidth="1"/>
    <col min="4" max="4" width="12.42578125" style="3" customWidth="1"/>
    <col min="5" max="5" width="5" style="3" customWidth="1"/>
    <col min="6" max="6" width="5.7109375" style="3" customWidth="1"/>
    <col min="7" max="7" width="5.85546875" style="1" customWidth="1"/>
    <col min="8" max="10" width="5.28515625" style="3" bestFit="1" customWidth="1"/>
    <col min="11" max="12" width="5.28515625" style="3" customWidth="1"/>
    <col min="13" max="13" width="5.5703125" style="3" bestFit="1" customWidth="1"/>
    <col min="14" max="14" width="5.28515625" style="3" bestFit="1" customWidth="1"/>
    <col min="15" max="15" width="4.5703125" style="1" bestFit="1" customWidth="1"/>
    <col min="16" max="16" width="4.85546875" style="1" bestFit="1" customWidth="1"/>
    <col min="17" max="17" width="5.140625" style="1" bestFit="1" customWidth="1"/>
    <col min="18" max="18" width="5.7109375" style="1" bestFit="1" customWidth="1"/>
    <col min="19" max="19" width="4.5703125" bestFit="1" customWidth="1"/>
    <col min="20" max="20" width="5" bestFit="1" customWidth="1"/>
    <col min="21" max="21" width="5.140625" bestFit="1" customWidth="1"/>
  </cols>
  <sheetData>
    <row r="2" spans="1:21" x14ac:dyDescent="0.25">
      <c r="G2" s="3"/>
      <c r="O2" s="3"/>
      <c r="P2" s="3"/>
      <c r="Q2" s="3"/>
      <c r="R2" s="3"/>
    </row>
    <row r="3" spans="1:21" x14ac:dyDescent="0.25">
      <c r="G3" s="3"/>
      <c r="O3" s="3"/>
      <c r="P3" s="3"/>
      <c r="Q3" s="3"/>
      <c r="R3" s="3"/>
    </row>
    <row r="4" spans="1:21" ht="23.25" x14ac:dyDescent="0.35">
      <c r="A4" s="29" t="s">
        <v>79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ht="24" thickBo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21" ht="30" customHeight="1" x14ac:dyDescent="0.25">
      <c r="A6" s="17" t="s">
        <v>0</v>
      </c>
      <c r="B6" s="18" t="s">
        <v>1</v>
      </c>
      <c r="C6" s="18" t="s">
        <v>2</v>
      </c>
      <c r="D6" s="12" t="s">
        <v>3</v>
      </c>
      <c r="E6" s="4" t="s">
        <v>83</v>
      </c>
      <c r="F6" s="5" t="s">
        <v>82</v>
      </c>
      <c r="G6" s="5" t="s">
        <v>11</v>
      </c>
      <c r="H6" s="5" t="s">
        <v>80</v>
      </c>
      <c r="I6" s="5" t="s">
        <v>81</v>
      </c>
      <c r="J6" s="5" t="s">
        <v>84</v>
      </c>
      <c r="K6" s="5" t="s">
        <v>85</v>
      </c>
      <c r="L6" s="5" t="s">
        <v>86</v>
      </c>
      <c r="M6" s="5" t="s">
        <v>4</v>
      </c>
      <c r="N6" s="12" t="s">
        <v>5</v>
      </c>
      <c r="O6" s="4" t="s">
        <v>87</v>
      </c>
      <c r="P6" s="5" t="s">
        <v>6</v>
      </c>
      <c r="Q6" s="5" t="s">
        <v>88</v>
      </c>
      <c r="R6" s="5" t="s">
        <v>89</v>
      </c>
      <c r="S6" s="5" t="s">
        <v>90</v>
      </c>
      <c r="T6" s="6" t="s">
        <v>91</v>
      </c>
      <c r="U6" s="7" t="s">
        <v>92</v>
      </c>
    </row>
    <row r="7" spans="1:21" x14ac:dyDescent="0.25">
      <c r="A7" s="19" t="s">
        <v>19</v>
      </c>
      <c r="B7" t="s">
        <v>20</v>
      </c>
      <c r="C7" t="s">
        <v>21</v>
      </c>
      <c r="D7" s="20">
        <v>44412</v>
      </c>
      <c r="E7" s="8">
        <v>36</v>
      </c>
      <c r="F7" s="9">
        <v>405</v>
      </c>
      <c r="G7" s="13">
        <v>530</v>
      </c>
      <c r="H7" s="9">
        <v>544</v>
      </c>
      <c r="I7" s="9">
        <v>590</v>
      </c>
      <c r="J7" s="9">
        <v>620</v>
      </c>
      <c r="K7" s="9">
        <v>644</v>
      </c>
      <c r="L7" s="14">
        <v>674</v>
      </c>
      <c r="M7" s="15">
        <v>1.16071428571429</v>
      </c>
      <c r="N7" s="16">
        <v>130</v>
      </c>
      <c r="O7" s="8">
        <v>134</v>
      </c>
      <c r="P7" s="9">
        <v>145</v>
      </c>
      <c r="Q7" s="9">
        <v>190</v>
      </c>
      <c r="R7" s="13">
        <v>207</v>
      </c>
      <c r="S7" s="9">
        <v>38</v>
      </c>
      <c r="T7" s="10">
        <v>62</v>
      </c>
      <c r="U7" s="11">
        <v>65</v>
      </c>
    </row>
    <row r="8" spans="1:21" x14ac:dyDescent="0.25">
      <c r="A8" s="19" t="s">
        <v>22</v>
      </c>
      <c r="B8" t="s">
        <v>23</v>
      </c>
      <c r="C8" t="s">
        <v>24</v>
      </c>
      <c r="D8" s="20">
        <v>44422</v>
      </c>
      <c r="E8" s="8">
        <v>46</v>
      </c>
      <c r="F8" s="9">
        <v>421</v>
      </c>
      <c r="G8" s="13">
        <v>544</v>
      </c>
      <c r="H8" s="9">
        <v>548</v>
      </c>
      <c r="I8" s="9">
        <v>594</v>
      </c>
      <c r="J8" s="9">
        <v>644</v>
      </c>
      <c r="K8" s="9">
        <v>668</v>
      </c>
      <c r="L8" s="14">
        <v>714</v>
      </c>
      <c r="M8" s="15">
        <v>1.4821428571428601</v>
      </c>
      <c r="N8" s="16">
        <v>166</v>
      </c>
      <c r="O8" s="8">
        <v>134</v>
      </c>
      <c r="P8" s="9">
        <v>142</v>
      </c>
      <c r="Q8" s="9">
        <v>183</v>
      </c>
      <c r="R8" s="13">
        <v>214</v>
      </c>
      <c r="S8" s="9">
        <v>29</v>
      </c>
      <c r="T8" s="10">
        <v>66</v>
      </c>
      <c r="U8" s="11">
        <v>67</v>
      </c>
    </row>
    <row r="9" spans="1:21" x14ac:dyDescent="0.25">
      <c r="A9" s="19" t="s">
        <v>13</v>
      </c>
      <c r="B9" t="s">
        <v>16</v>
      </c>
      <c r="C9" t="s">
        <v>25</v>
      </c>
      <c r="D9" s="20">
        <v>44423</v>
      </c>
      <c r="E9" s="8">
        <v>35</v>
      </c>
      <c r="F9" s="9">
        <v>327</v>
      </c>
      <c r="G9" s="13">
        <v>435</v>
      </c>
      <c r="H9" s="9">
        <v>456</v>
      </c>
      <c r="I9" s="9">
        <v>518</v>
      </c>
      <c r="J9" s="9">
        <v>543</v>
      </c>
      <c r="K9" s="9">
        <v>574</v>
      </c>
      <c r="L9" s="14">
        <v>612</v>
      </c>
      <c r="M9" s="15">
        <v>1.3928571428571399</v>
      </c>
      <c r="N9" s="16">
        <v>156</v>
      </c>
      <c r="O9" s="8">
        <v>131</v>
      </c>
      <c r="P9" s="9">
        <v>140</v>
      </c>
      <c r="Q9" s="9">
        <v>173</v>
      </c>
      <c r="R9" s="13">
        <v>200</v>
      </c>
      <c r="S9" s="9">
        <v>37</v>
      </c>
      <c r="T9" s="10">
        <v>62</v>
      </c>
      <c r="U9" s="11">
        <v>62</v>
      </c>
    </row>
    <row r="10" spans="1:21" x14ac:dyDescent="0.25">
      <c r="A10" s="19" t="s">
        <v>26</v>
      </c>
      <c r="B10" t="s">
        <v>27</v>
      </c>
      <c r="C10" t="s">
        <v>28</v>
      </c>
      <c r="D10" s="20">
        <v>44441</v>
      </c>
      <c r="E10" s="8">
        <v>49</v>
      </c>
      <c r="F10" s="9">
        <v>385</v>
      </c>
      <c r="G10" s="13">
        <v>558</v>
      </c>
      <c r="H10" s="9">
        <v>560</v>
      </c>
      <c r="I10" s="9">
        <v>607</v>
      </c>
      <c r="J10" s="9">
        <v>622</v>
      </c>
      <c r="K10" s="9">
        <v>660</v>
      </c>
      <c r="L10" s="14">
        <v>700</v>
      </c>
      <c r="M10" s="15">
        <v>1.25</v>
      </c>
      <c r="N10" s="16">
        <v>140</v>
      </c>
      <c r="O10" s="8">
        <v>130</v>
      </c>
      <c r="P10" s="9">
        <v>142</v>
      </c>
      <c r="Q10" s="9">
        <v>176</v>
      </c>
      <c r="R10" s="13">
        <v>213</v>
      </c>
      <c r="S10" s="9">
        <v>36</v>
      </c>
      <c r="T10" s="10">
        <v>67</v>
      </c>
      <c r="U10" s="11">
        <v>64</v>
      </c>
    </row>
    <row r="11" spans="1:21" x14ac:dyDescent="0.25">
      <c r="A11" s="19" t="s">
        <v>22</v>
      </c>
      <c r="B11" t="s">
        <v>23</v>
      </c>
      <c r="C11" t="s">
        <v>29</v>
      </c>
      <c r="D11" s="20">
        <v>44441</v>
      </c>
      <c r="E11" s="8">
        <v>52</v>
      </c>
      <c r="F11" s="9">
        <v>425</v>
      </c>
      <c r="G11" s="13">
        <v>560</v>
      </c>
      <c r="H11" s="9">
        <v>566</v>
      </c>
      <c r="I11" s="9">
        <v>610</v>
      </c>
      <c r="J11" s="9">
        <v>652</v>
      </c>
      <c r="K11" s="9">
        <v>686</v>
      </c>
      <c r="L11" s="14">
        <v>726</v>
      </c>
      <c r="M11" s="15">
        <v>1.4285714285714299</v>
      </c>
      <c r="N11" s="16">
        <v>160</v>
      </c>
      <c r="O11" s="8">
        <v>132</v>
      </c>
      <c r="P11" s="9">
        <v>147</v>
      </c>
      <c r="Q11" s="9">
        <v>194</v>
      </c>
      <c r="R11" s="13">
        <v>209</v>
      </c>
      <c r="S11" s="9">
        <v>42</v>
      </c>
      <c r="T11" s="10">
        <v>67</v>
      </c>
      <c r="U11" s="11">
        <v>68</v>
      </c>
    </row>
    <row r="12" spans="1:21" x14ac:dyDescent="0.25">
      <c r="A12" s="19" t="s">
        <v>26</v>
      </c>
      <c r="B12" t="s">
        <v>27</v>
      </c>
      <c r="C12" t="s">
        <v>30</v>
      </c>
      <c r="D12" s="20">
        <v>44445</v>
      </c>
      <c r="E12" s="8">
        <v>51</v>
      </c>
      <c r="F12" s="9">
        <v>356</v>
      </c>
      <c r="G12" s="13">
        <v>504</v>
      </c>
      <c r="H12" s="9">
        <v>520</v>
      </c>
      <c r="I12" s="9">
        <v>556</v>
      </c>
      <c r="J12" s="9">
        <v>592</v>
      </c>
      <c r="K12" s="9">
        <v>612</v>
      </c>
      <c r="L12" s="14">
        <v>658</v>
      </c>
      <c r="M12" s="15">
        <v>1.2321428571428601</v>
      </c>
      <c r="N12" s="16">
        <v>138</v>
      </c>
      <c r="O12" s="8">
        <v>131</v>
      </c>
      <c r="P12" s="9">
        <v>143</v>
      </c>
      <c r="Q12" s="9">
        <v>186</v>
      </c>
      <c r="R12" s="13">
        <v>201</v>
      </c>
      <c r="S12" s="9">
        <v>38</v>
      </c>
      <c r="T12" s="10">
        <v>65</v>
      </c>
      <c r="U12" s="11">
        <v>65</v>
      </c>
    </row>
    <row r="13" spans="1:21" x14ac:dyDescent="0.25">
      <c r="A13" s="19" t="s">
        <v>31</v>
      </c>
      <c r="B13" t="s">
        <v>32</v>
      </c>
      <c r="C13" t="s">
        <v>33</v>
      </c>
      <c r="D13" s="20">
        <v>44447</v>
      </c>
      <c r="E13" s="8">
        <v>43</v>
      </c>
      <c r="F13" s="9">
        <v>280</v>
      </c>
      <c r="G13" s="13">
        <v>528</v>
      </c>
      <c r="H13" s="9">
        <v>528</v>
      </c>
      <c r="I13" s="9">
        <v>552</v>
      </c>
      <c r="J13" s="9">
        <v>580</v>
      </c>
      <c r="K13" s="9">
        <v>600</v>
      </c>
      <c r="L13" s="14">
        <v>660</v>
      </c>
      <c r="M13" s="15">
        <v>1.1785714285714299</v>
      </c>
      <c r="N13" s="16">
        <v>132</v>
      </c>
      <c r="O13" s="8">
        <v>135</v>
      </c>
      <c r="P13" s="9">
        <v>143</v>
      </c>
      <c r="Q13" s="9">
        <v>193</v>
      </c>
      <c r="R13" s="13">
        <v>205</v>
      </c>
      <c r="S13" s="9">
        <v>37</v>
      </c>
      <c r="T13" s="10">
        <v>60</v>
      </c>
      <c r="U13" s="11">
        <v>65</v>
      </c>
    </row>
    <row r="14" spans="1:21" x14ac:dyDescent="0.25">
      <c r="A14" s="19" t="s">
        <v>12</v>
      </c>
      <c r="B14" t="s">
        <v>7</v>
      </c>
      <c r="C14" t="s">
        <v>34</v>
      </c>
      <c r="D14" s="20">
        <v>44448</v>
      </c>
      <c r="E14" s="8">
        <v>44</v>
      </c>
      <c r="F14" s="9">
        <v>400</v>
      </c>
      <c r="G14" s="13">
        <v>512</v>
      </c>
      <c r="H14" s="9">
        <v>522</v>
      </c>
      <c r="I14" s="9">
        <v>588</v>
      </c>
      <c r="J14" s="9">
        <v>642</v>
      </c>
      <c r="K14" s="9">
        <v>662</v>
      </c>
      <c r="L14" s="14">
        <v>698</v>
      </c>
      <c r="M14" s="15">
        <v>1.5714285714285701</v>
      </c>
      <c r="N14" s="16">
        <v>176</v>
      </c>
      <c r="O14" s="8">
        <v>138</v>
      </c>
      <c r="P14" s="9">
        <v>146</v>
      </c>
      <c r="Q14" s="9">
        <v>188</v>
      </c>
      <c r="R14" s="13">
        <v>206</v>
      </c>
      <c r="S14" s="9">
        <v>38</v>
      </c>
      <c r="T14" s="10">
        <v>62</v>
      </c>
      <c r="U14" s="11">
        <v>63</v>
      </c>
    </row>
    <row r="15" spans="1:21" x14ac:dyDescent="0.25">
      <c r="A15" s="19" t="s">
        <v>35</v>
      </c>
      <c r="B15" t="s">
        <v>8</v>
      </c>
      <c r="C15" t="s">
        <v>36</v>
      </c>
      <c r="D15" s="20">
        <v>44449</v>
      </c>
      <c r="E15" s="8">
        <v>44</v>
      </c>
      <c r="F15" s="9">
        <v>335</v>
      </c>
      <c r="G15" s="13">
        <v>468</v>
      </c>
      <c r="H15" s="9">
        <v>488</v>
      </c>
      <c r="I15" s="9">
        <v>532</v>
      </c>
      <c r="J15" s="9">
        <v>570</v>
      </c>
      <c r="K15" s="9">
        <v>594</v>
      </c>
      <c r="L15" s="14">
        <v>640</v>
      </c>
      <c r="M15" s="15">
        <v>1.3571428571428601</v>
      </c>
      <c r="N15" s="16">
        <v>152</v>
      </c>
      <c r="O15" s="8">
        <v>135</v>
      </c>
      <c r="P15" s="9">
        <v>142</v>
      </c>
      <c r="Q15" s="9">
        <v>177</v>
      </c>
      <c r="R15" s="13">
        <v>200</v>
      </c>
      <c r="S15" s="9">
        <v>32</v>
      </c>
      <c r="T15" s="10">
        <v>64</v>
      </c>
      <c r="U15" s="11">
        <v>62</v>
      </c>
    </row>
    <row r="16" spans="1:21" x14ac:dyDescent="0.25">
      <c r="A16" s="19" t="s">
        <v>35</v>
      </c>
      <c r="B16" t="s">
        <v>8</v>
      </c>
      <c r="C16" t="s">
        <v>37</v>
      </c>
      <c r="D16" s="20">
        <v>44450</v>
      </c>
      <c r="E16" s="8">
        <v>43</v>
      </c>
      <c r="F16" s="9">
        <v>300</v>
      </c>
      <c r="G16" s="13">
        <v>446</v>
      </c>
      <c r="H16" s="9">
        <v>470</v>
      </c>
      <c r="I16" s="9">
        <v>526</v>
      </c>
      <c r="J16" s="9">
        <v>550</v>
      </c>
      <c r="K16" s="9">
        <v>582</v>
      </c>
      <c r="L16" s="14">
        <v>638</v>
      </c>
      <c r="M16" s="15">
        <v>1.5</v>
      </c>
      <c r="N16" s="16">
        <v>168</v>
      </c>
      <c r="O16" s="8">
        <v>136</v>
      </c>
      <c r="P16" s="9">
        <v>146</v>
      </c>
      <c r="Q16" s="9">
        <v>192</v>
      </c>
      <c r="R16" s="13">
        <v>199</v>
      </c>
      <c r="S16" s="9">
        <v>32</v>
      </c>
      <c r="T16" s="10">
        <v>61</v>
      </c>
      <c r="U16" s="11">
        <v>61</v>
      </c>
    </row>
    <row r="17" spans="1:21" x14ac:dyDescent="0.25">
      <c r="A17" s="19" t="s">
        <v>38</v>
      </c>
      <c r="B17" t="s">
        <v>39</v>
      </c>
      <c r="C17" t="s">
        <v>40</v>
      </c>
      <c r="D17" s="20">
        <v>44450</v>
      </c>
      <c r="E17" s="8">
        <v>42</v>
      </c>
      <c r="F17" s="9">
        <v>338</v>
      </c>
      <c r="G17" s="13">
        <v>450</v>
      </c>
      <c r="H17" s="9">
        <v>460</v>
      </c>
      <c r="I17" s="9">
        <v>497</v>
      </c>
      <c r="J17" s="9">
        <v>530</v>
      </c>
      <c r="K17" s="9">
        <v>544</v>
      </c>
      <c r="L17" s="14">
        <v>582</v>
      </c>
      <c r="M17" s="15">
        <v>1.08928571428571</v>
      </c>
      <c r="N17" s="16">
        <v>122</v>
      </c>
      <c r="O17" s="8">
        <v>130</v>
      </c>
      <c r="P17" s="9">
        <v>142</v>
      </c>
      <c r="Q17" s="9">
        <v>175</v>
      </c>
      <c r="R17" s="13">
        <v>200</v>
      </c>
      <c r="S17" s="9">
        <v>34</v>
      </c>
      <c r="T17" s="10">
        <v>58</v>
      </c>
      <c r="U17" s="11">
        <v>57</v>
      </c>
    </row>
    <row r="18" spans="1:21" x14ac:dyDescent="0.25">
      <c r="A18" s="19" t="s">
        <v>41</v>
      </c>
      <c r="B18" t="s">
        <v>42</v>
      </c>
      <c r="C18" t="s">
        <v>43</v>
      </c>
      <c r="D18" s="20">
        <v>44453</v>
      </c>
      <c r="E18" s="8">
        <v>43</v>
      </c>
      <c r="F18" s="9">
        <v>305</v>
      </c>
      <c r="G18" s="13">
        <v>384</v>
      </c>
      <c r="H18" s="9">
        <v>400</v>
      </c>
      <c r="I18" s="9">
        <v>447</v>
      </c>
      <c r="J18" s="9">
        <v>472</v>
      </c>
      <c r="K18" s="9">
        <v>485</v>
      </c>
      <c r="L18" s="14">
        <v>520</v>
      </c>
      <c r="M18" s="15">
        <v>1.0714285714285701</v>
      </c>
      <c r="N18" s="16">
        <v>120</v>
      </c>
      <c r="O18" s="8">
        <v>132</v>
      </c>
      <c r="P18" s="9">
        <v>138</v>
      </c>
      <c r="Q18" s="9">
        <v>175</v>
      </c>
      <c r="R18" s="13">
        <v>193</v>
      </c>
      <c r="S18" s="9">
        <v>33</v>
      </c>
      <c r="T18" s="10">
        <v>64</v>
      </c>
      <c r="U18" s="11">
        <v>60</v>
      </c>
    </row>
    <row r="19" spans="1:21" x14ac:dyDescent="0.25">
      <c r="A19" s="19" t="s">
        <v>38</v>
      </c>
      <c r="B19" t="s">
        <v>39</v>
      </c>
      <c r="C19" t="s">
        <v>44</v>
      </c>
      <c r="D19" s="20">
        <v>44453</v>
      </c>
      <c r="E19" s="8">
        <v>41</v>
      </c>
      <c r="F19" s="9">
        <v>343</v>
      </c>
      <c r="G19" s="13">
        <v>478</v>
      </c>
      <c r="H19" s="9">
        <v>498</v>
      </c>
      <c r="I19" s="9">
        <v>550</v>
      </c>
      <c r="J19" s="9">
        <v>600</v>
      </c>
      <c r="K19" s="9">
        <v>628</v>
      </c>
      <c r="L19" s="14">
        <v>682</v>
      </c>
      <c r="M19" s="15">
        <v>1.6428571428571399</v>
      </c>
      <c r="N19" s="16">
        <v>184</v>
      </c>
      <c r="O19" s="8">
        <v>134</v>
      </c>
      <c r="P19" s="9">
        <v>142</v>
      </c>
      <c r="Q19" s="9">
        <v>173</v>
      </c>
      <c r="R19" s="13">
        <v>207</v>
      </c>
      <c r="S19" s="9">
        <v>37</v>
      </c>
      <c r="T19" s="10">
        <v>62</v>
      </c>
      <c r="U19" s="11">
        <v>65</v>
      </c>
    </row>
    <row r="20" spans="1:21" x14ac:dyDescent="0.25">
      <c r="A20" s="19" t="s">
        <v>45</v>
      </c>
      <c r="B20" t="s">
        <v>46</v>
      </c>
      <c r="C20" t="s">
        <v>47</v>
      </c>
      <c r="D20" s="20">
        <v>44453</v>
      </c>
      <c r="E20" s="8">
        <v>45</v>
      </c>
      <c r="F20" s="9">
        <v>282</v>
      </c>
      <c r="G20" s="13">
        <v>381</v>
      </c>
      <c r="H20" s="9">
        <v>392</v>
      </c>
      <c r="I20" s="9">
        <v>438</v>
      </c>
      <c r="J20" s="9">
        <v>484</v>
      </c>
      <c r="K20" s="9">
        <v>540</v>
      </c>
      <c r="L20" s="14">
        <v>574</v>
      </c>
      <c r="M20" s="15">
        <v>1.625</v>
      </c>
      <c r="N20" s="16">
        <v>182</v>
      </c>
      <c r="O20" s="8">
        <v>134</v>
      </c>
      <c r="P20" s="9">
        <v>144</v>
      </c>
      <c r="Q20" s="9">
        <v>190</v>
      </c>
      <c r="R20" s="13">
        <v>192</v>
      </c>
      <c r="S20" s="9">
        <v>36</v>
      </c>
      <c r="T20" s="10">
        <v>58</v>
      </c>
      <c r="U20" s="11">
        <v>59</v>
      </c>
    </row>
    <row r="21" spans="1:21" x14ac:dyDescent="0.25">
      <c r="A21" s="19" t="s">
        <v>15</v>
      </c>
      <c r="B21" t="s">
        <v>18</v>
      </c>
      <c r="C21" t="s">
        <v>48</v>
      </c>
      <c r="D21" s="20">
        <v>44453</v>
      </c>
      <c r="E21" s="8">
        <v>49</v>
      </c>
      <c r="F21" s="9">
        <v>311</v>
      </c>
      <c r="G21" s="13">
        <v>404</v>
      </c>
      <c r="H21" s="9">
        <v>412</v>
      </c>
      <c r="I21" s="9">
        <v>481</v>
      </c>
      <c r="J21" s="9">
        <v>514</v>
      </c>
      <c r="K21" s="9">
        <v>554</v>
      </c>
      <c r="L21" s="14">
        <v>592</v>
      </c>
      <c r="M21" s="15">
        <v>1.6071428571428601</v>
      </c>
      <c r="N21" s="16">
        <v>180</v>
      </c>
      <c r="O21" s="8">
        <v>130</v>
      </c>
      <c r="P21" s="9">
        <v>137</v>
      </c>
      <c r="Q21" s="9">
        <v>175</v>
      </c>
      <c r="R21" s="13">
        <v>197</v>
      </c>
      <c r="S21" s="9">
        <v>34</v>
      </c>
      <c r="T21" s="10">
        <v>65</v>
      </c>
      <c r="U21" s="11">
        <v>63</v>
      </c>
    </row>
    <row r="22" spans="1:21" x14ac:dyDescent="0.25">
      <c r="A22" s="19" t="s">
        <v>12</v>
      </c>
      <c r="B22" t="s">
        <v>7</v>
      </c>
      <c r="C22" t="s">
        <v>49</v>
      </c>
      <c r="D22" s="20">
        <v>44454</v>
      </c>
      <c r="E22" s="8">
        <v>41</v>
      </c>
      <c r="F22" s="9">
        <v>362</v>
      </c>
      <c r="G22" s="13">
        <v>454</v>
      </c>
      <c r="H22" s="9">
        <v>464</v>
      </c>
      <c r="I22" s="9">
        <v>512</v>
      </c>
      <c r="J22" s="9">
        <v>564</v>
      </c>
      <c r="K22" s="9">
        <v>600</v>
      </c>
      <c r="L22" s="14">
        <v>636</v>
      </c>
      <c r="M22" s="15">
        <v>1.53571428571429</v>
      </c>
      <c r="N22" s="16">
        <v>172</v>
      </c>
      <c r="O22" s="8">
        <v>132</v>
      </c>
      <c r="P22" s="9">
        <v>145</v>
      </c>
      <c r="Q22" s="9">
        <v>175</v>
      </c>
      <c r="R22" s="13">
        <v>201</v>
      </c>
      <c r="S22" s="9">
        <v>38</v>
      </c>
      <c r="T22" s="10">
        <v>64</v>
      </c>
      <c r="U22" s="11">
        <v>64</v>
      </c>
    </row>
    <row r="23" spans="1:21" x14ac:dyDescent="0.25">
      <c r="A23" s="19" t="s">
        <v>12</v>
      </c>
      <c r="B23" t="s">
        <v>7</v>
      </c>
      <c r="C23" t="s">
        <v>50</v>
      </c>
      <c r="D23" s="20">
        <v>44456</v>
      </c>
      <c r="E23" s="8">
        <v>43</v>
      </c>
      <c r="F23" s="9">
        <v>363</v>
      </c>
      <c r="G23" s="13">
        <v>472</v>
      </c>
      <c r="H23" s="9">
        <v>474</v>
      </c>
      <c r="I23" s="9">
        <v>536</v>
      </c>
      <c r="J23" s="9">
        <v>558</v>
      </c>
      <c r="K23" s="9">
        <v>608</v>
      </c>
      <c r="L23" s="14">
        <v>671</v>
      </c>
      <c r="M23" s="15">
        <v>1.7589285714285701</v>
      </c>
      <c r="N23" s="16">
        <v>197</v>
      </c>
      <c r="O23" s="8">
        <v>137</v>
      </c>
      <c r="P23" s="9">
        <v>144</v>
      </c>
      <c r="Q23" s="9">
        <v>181</v>
      </c>
      <c r="R23" s="13">
        <v>204</v>
      </c>
      <c r="S23" s="9">
        <v>38</v>
      </c>
      <c r="T23" s="10">
        <v>63</v>
      </c>
      <c r="U23" s="11">
        <v>64</v>
      </c>
    </row>
    <row r="24" spans="1:21" x14ac:dyDescent="0.25">
      <c r="A24" s="19" t="s">
        <v>51</v>
      </c>
      <c r="B24" t="s">
        <v>52</v>
      </c>
      <c r="C24" t="s">
        <v>53</v>
      </c>
      <c r="D24" s="20">
        <v>44458</v>
      </c>
      <c r="E24" s="8">
        <v>43</v>
      </c>
      <c r="F24" s="9">
        <v>321</v>
      </c>
      <c r="G24" s="13">
        <v>404</v>
      </c>
      <c r="H24" s="9">
        <v>425</v>
      </c>
      <c r="I24" s="9">
        <v>476</v>
      </c>
      <c r="J24" s="9">
        <v>510</v>
      </c>
      <c r="K24" s="9">
        <v>538</v>
      </c>
      <c r="L24" s="14">
        <v>576</v>
      </c>
      <c r="M24" s="15">
        <v>1.34821428571429</v>
      </c>
      <c r="N24" s="16">
        <v>151</v>
      </c>
      <c r="O24" s="8">
        <v>127</v>
      </c>
      <c r="P24" s="9">
        <v>138</v>
      </c>
      <c r="Q24" s="9">
        <v>165</v>
      </c>
      <c r="R24" s="13">
        <v>199</v>
      </c>
      <c r="S24" s="9">
        <v>30</v>
      </c>
      <c r="T24" s="10">
        <v>60</v>
      </c>
      <c r="U24" s="11">
        <v>57</v>
      </c>
    </row>
    <row r="25" spans="1:21" x14ac:dyDescent="0.25">
      <c r="A25" s="19" t="s">
        <v>38</v>
      </c>
      <c r="B25" t="s">
        <v>39</v>
      </c>
      <c r="C25" t="s">
        <v>54</v>
      </c>
      <c r="D25" s="20">
        <v>44462</v>
      </c>
      <c r="E25" s="8">
        <v>47</v>
      </c>
      <c r="F25" s="9">
        <v>340</v>
      </c>
      <c r="G25" s="13">
        <v>455</v>
      </c>
      <c r="H25" s="9">
        <v>479</v>
      </c>
      <c r="I25" s="9">
        <v>506</v>
      </c>
      <c r="J25" s="9">
        <v>540</v>
      </c>
      <c r="K25" s="9">
        <v>568</v>
      </c>
      <c r="L25" s="14">
        <v>602</v>
      </c>
      <c r="M25" s="15">
        <v>1.09821428571429</v>
      </c>
      <c r="N25" s="16">
        <v>123</v>
      </c>
      <c r="O25" s="8">
        <v>133</v>
      </c>
      <c r="P25" s="9">
        <v>140</v>
      </c>
      <c r="Q25" s="9">
        <v>186</v>
      </c>
      <c r="R25" s="13">
        <v>198</v>
      </c>
      <c r="S25" s="9">
        <v>36</v>
      </c>
      <c r="T25" s="10">
        <v>65</v>
      </c>
      <c r="U25" s="11">
        <v>61</v>
      </c>
    </row>
    <row r="26" spans="1:21" x14ac:dyDescent="0.25">
      <c r="A26" s="19" t="s">
        <v>31</v>
      </c>
      <c r="B26" t="s">
        <v>32</v>
      </c>
      <c r="C26" t="s">
        <v>55</v>
      </c>
      <c r="D26" s="20">
        <v>44464</v>
      </c>
      <c r="E26" s="8">
        <v>42</v>
      </c>
      <c r="F26" s="9">
        <v>248</v>
      </c>
      <c r="G26" s="13">
        <v>481</v>
      </c>
      <c r="H26" s="9">
        <v>500</v>
      </c>
      <c r="I26" s="9">
        <v>546</v>
      </c>
      <c r="J26" s="9">
        <v>556</v>
      </c>
      <c r="K26" s="9">
        <v>586</v>
      </c>
      <c r="L26" s="14">
        <v>634</v>
      </c>
      <c r="M26" s="15">
        <v>1.1964285714285701</v>
      </c>
      <c r="N26" s="16">
        <v>134</v>
      </c>
      <c r="O26" s="8">
        <v>131</v>
      </c>
      <c r="P26" s="9">
        <v>140</v>
      </c>
      <c r="Q26" s="9">
        <v>189</v>
      </c>
      <c r="R26" s="13">
        <v>198</v>
      </c>
      <c r="S26" s="9">
        <v>38</v>
      </c>
      <c r="T26" s="10">
        <v>63</v>
      </c>
      <c r="U26" s="11">
        <v>60</v>
      </c>
    </row>
    <row r="27" spans="1:21" x14ac:dyDescent="0.25">
      <c r="A27" s="19" t="s">
        <v>56</v>
      </c>
      <c r="B27" t="s">
        <v>57</v>
      </c>
      <c r="C27" t="s">
        <v>58</v>
      </c>
      <c r="D27" s="20">
        <v>44466</v>
      </c>
      <c r="E27" s="8">
        <v>52</v>
      </c>
      <c r="F27" s="9">
        <v>405</v>
      </c>
      <c r="G27" s="13">
        <v>492</v>
      </c>
      <c r="H27" s="9">
        <v>528</v>
      </c>
      <c r="I27" s="9">
        <v>574</v>
      </c>
      <c r="J27" s="9">
        <v>612</v>
      </c>
      <c r="K27" s="9">
        <v>642</v>
      </c>
      <c r="L27" s="14">
        <v>708</v>
      </c>
      <c r="M27" s="15">
        <v>1.6071428571428601</v>
      </c>
      <c r="N27" s="16">
        <v>180</v>
      </c>
      <c r="O27" s="8">
        <v>137</v>
      </c>
      <c r="P27" s="9">
        <v>150</v>
      </c>
      <c r="Q27" s="9">
        <v>200</v>
      </c>
      <c r="R27" s="13">
        <v>208</v>
      </c>
      <c r="S27" s="9">
        <v>33</v>
      </c>
      <c r="T27" s="10">
        <v>64</v>
      </c>
      <c r="U27" s="11">
        <v>60</v>
      </c>
    </row>
    <row r="28" spans="1:21" x14ac:dyDescent="0.25">
      <c r="A28" s="19" t="s">
        <v>15</v>
      </c>
      <c r="B28" t="s">
        <v>18</v>
      </c>
      <c r="C28" t="s">
        <v>59</v>
      </c>
      <c r="D28" s="20">
        <v>44467</v>
      </c>
      <c r="E28" s="8">
        <v>43</v>
      </c>
      <c r="F28" s="9">
        <v>320</v>
      </c>
      <c r="G28" s="13">
        <v>403</v>
      </c>
      <c r="H28" s="9">
        <v>414</v>
      </c>
      <c r="I28" s="9">
        <v>455</v>
      </c>
      <c r="J28" s="9">
        <v>491</v>
      </c>
      <c r="K28" s="9">
        <v>540</v>
      </c>
      <c r="L28" s="14">
        <v>574</v>
      </c>
      <c r="M28" s="15">
        <v>1.4285714285714299</v>
      </c>
      <c r="N28" s="16">
        <v>160</v>
      </c>
      <c r="O28" s="8">
        <v>131</v>
      </c>
      <c r="P28" s="9">
        <v>139</v>
      </c>
      <c r="Q28" s="9">
        <v>176</v>
      </c>
      <c r="R28" s="13">
        <v>197</v>
      </c>
      <c r="S28" s="9">
        <v>34</v>
      </c>
      <c r="T28" s="10">
        <v>64</v>
      </c>
      <c r="U28" s="11">
        <v>64</v>
      </c>
    </row>
    <row r="29" spans="1:21" x14ac:dyDescent="0.25">
      <c r="A29" s="19" t="s">
        <v>56</v>
      </c>
      <c r="B29" t="s">
        <v>57</v>
      </c>
      <c r="C29" t="s">
        <v>60</v>
      </c>
      <c r="D29" s="20">
        <v>44469</v>
      </c>
      <c r="E29" s="8">
        <v>47</v>
      </c>
      <c r="F29" s="9">
        <v>443</v>
      </c>
      <c r="G29" s="13">
        <v>518</v>
      </c>
      <c r="H29" s="9">
        <v>546</v>
      </c>
      <c r="I29" s="9">
        <v>586</v>
      </c>
      <c r="J29" s="9">
        <v>628</v>
      </c>
      <c r="K29" s="9">
        <v>648</v>
      </c>
      <c r="L29" s="14">
        <v>702</v>
      </c>
      <c r="M29" s="15">
        <v>1.3928571428571399</v>
      </c>
      <c r="N29" s="16">
        <v>156</v>
      </c>
      <c r="O29" s="8">
        <v>133</v>
      </c>
      <c r="P29" s="9">
        <v>142</v>
      </c>
      <c r="Q29" s="9">
        <v>192</v>
      </c>
      <c r="R29" s="13">
        <v>215</v>
      </c>
      <c r="S29" s="9">
        <v>41</v>
      </c>
      <c r="T29" s="10">
        <v>66</v>
      </c>
      <c r="U29" s="11">
        <v>63</v>
      </c>
    </row>
    <row r="30" spans="1:21" x14ac:dyDescent="0.25">
      <c r="A30" s="19" t="s">
        <v>56</v>
      </c>
      <c r="B30" t="s">
        <v>57</v>
      </c>
      <c r="C30" t="s">
        <v>61</v>
      </c>
      <c r="D30" s="20">
        <v>44472</v>
      </c>
      <c r="E30" s="8">
        <v>48</v>
      </c>
      <c r="F30" s="9">
        <v>432</v>
      </c>
      <c r="G30" s="13">
        <v>475</v>
      </c>
      <c r="H30" s="9">
        <v>508</v>
      </c>
      <c r="I30" s="9">
        <v>558</v>
      </c>
      <c r="J30" s="9">
        <v>580</v>
      </c>
      <c r="K30" s="9">
        <v>588</v>
      </c>
      <c r="L30" s="14">
        <v>640</v>
      </c>
      <c r="M30" s="15">
        <v>1.1785714285714299</v>
      </c>
      <c r="N30" s="16">
        <v>132</v>
      </c>
      <c r="O30" s="8">
        <v>140</v>
      </c>
      <c r="P30" s="9">
        <v>148</v>
      </c>
      <c r="Q30" s="9">
        <v>174</v>
      </c>
      <c r="R30" s="13">
        <v>202</v>
      </c>
      <c r="S30" s="9">
        <v>32</v>
      </c>
      <c r="T30" s="10">
        <v>58</v>
      </c>
      <c r="U30" s="11">
        <v>59</v>
      </c>
    </row>
    <row r="31" spans="1:21" x14ac:dyDescent="0.25">
      <c r="A31" s="19" t="s">
        <v>41</v>
      </c>
      <c r="B31" t="s">
        <v>42</v>
      </c>
      <c r="C31" t="s">
        <v>62</v>
      </c>
      <c r="D31" s="20">
        <v>44474</v>
      </c>
      <c r="E31" s="8">
        <v>40</v>
      </c>
      <c r="F31" s="9">
        <v>280</v>
      </c>
      <c r="G31" s="13">
        <v>350</v>
      </c>
      <c r="H31" s="9">
        <v>347</v>
      </c>
      <c r="I31" s="9">
        <v>397</v>
      </c>
      <c r="J31" s="9">
        <v>423</v>
      </c>
      <c r="K31" s="9">
        <v>455</v>
      </c>
      <c r="L31" s="14">
        <v>500</v>
      </c>
      <c r="M31" s="15">
        <v>1.3660714285714299</v>
      </c>
      <c r="N31" s="16">
        <v>153</v>
      </c>
      <c r="O31" s="8">
        <v>126</v>
      </c>
      <c r="P31" s="9">
        <v>136</v>
      </c>
      <c r="Q31" s="9">
        <v>162</v>
      </c>
      <c r="R31" s="13">
        <v>190</v>
      </c>
      <c r="S31" s="9">
        <v>33</v>
      </c>
      <c r="T31" s="10">
        <v>56</v>
      </c>
      <c r="U31" s="11">
        <v>59</v>
      </c>
    </row>
    <row r="32" spans="1:21" x14ac:dyDescent="0.25">
      <c r="A32" s="19" t="s">
        <v>9</v>
      </c>
      <c r="B32" t="s">
        <v>10</v>
      </c>
      <c r="C32" t="s">
        <v>63</v>
      </c>
      <c r="D32" s="20">
        <v>44474</v>
      </c>
      <c r="E32" s="8">
        <v>42</v>
      </c>
      <c r="F32" s="9">
        <v>335</v>
      </c>
      <c r="G32" s="13">
        <v>374</v>
      </c>
      <c r="H32" s="9">
        <v>392</v>
      </c>
      <c r="I32" s="9">
        <v>452</v>
      </c>
      <c r="J32" s="9">
        <v>475</v>
      </c>
      <c r="K32" s="9">
        <v>510</v>
      </c>
      <c r="L32" s="14">
        <v>544</v>
      </c>
      <c r="M32" s="15">
        <v>1.3571428571428601</v>
      </c>
      <c r="N32" s="16">
        <v>152</v>
      </c>
      <c r="O32" s="8">
        <v>127</v>
      </c>
      <c r="P32" s="9">
        <v>132</v>
      </c>
      <c r="Q32" s="9">
        <v>165</v>
      </c>
      <c r="R32" s="13">
        <v>191</v>
      </c>
      <c r="S32" s="9">
        <v>32</v>
      </c>
      <c r="T32" s="10">
        <v>62</v>
      </c>
      <c r="U32" s="11">
        <v>61</v>
      </c>
    </row>
    <row r="33" spans="1:21" x14ac:dyDescent="0.25">
      <c r="A33" s="19" t="s">
        <v>9</v>
      </c>
      <c r="B33" t="s">
        <v>10</v>
      </c>
      <c r="C33" t="s">
        <v>64</v>
      </c>
      <c r="D33" s="20">
        <v>44474</v>
      </c>
      <c r="E33" s="8">
        <v>39</v>
      </c>
      <c r="F33" s="9">
        <v>390</v>
      </c>
      <c r="G33" s="13">
        <v>438</v>
      </c>
      <c r="H33" s="9">
        <v>459</v>
      </c>
      <c r="I33" s="9">
        <v>520</v>
      </c>
      <c r="J33" s="9">
        <v>560</v>
      </c>
      <c r="K33" s="9">
        <v>590</v>
      </c>
      <c r="L33" s="14">
        <v>628</v>
      </c>
      <c r="M33" s="15">
        <v>1.5089285714285701</v>
      </c>
      <c r="N33" s="16">
        <v>169</v>
      </c>
      <c r="O33" s="8">
        <v>139</v>
      </c>
      <c r="P33" s="9">
        <v>147</v>
      </c>
      <c r="Q33" s="9">
        <v>185</v>
      </c>
      <c r="R33" s="13">
        <v>203</v>
      </c>
      <c r="S33" s="9">
        <v>32</v>
      </c>
      <c r="T33" s="10">
        <v>65</v>
      </c>
      <c r="U33" s="11">
        <v>65</v>
      </c>
    </row>
    <row r="34" spans="1:21" x14ac:dyDescent="0.25">
      <c r="A34" s="19" t="s">
        <v>14</v>
      </c>
      <c r="B34" t="s">
        <v>17</v>
      </c>
      <c r="C34" t="s">
        <v>65</v>
      </c>
      <c r="D34" s="20">
        <v>44480</v>
      </c>
      <c r="E34" s="8">
        <v>48</v>
      </c>
      <c r="F34" s="9">
        <v>370</v>
      </c>
      <c r="G34" s="13">
        <v>416</v>
      </c>
      <c r="H34" s="9">
        <v>443</v>
      </c>
      <c r="I34" s="9">
        <v>484</v>
      </c>
      <c r="J34" s="9">
        <v>542</v>
      </c>
      <c r="K34" s="9">
        <v>576</v>
      </c>
      <c r="L34" s="14">
        <v>618</v>
      </c>
      <c r="M34" s="15">
        <v>1.5625</v>
      </c>
      <c r="N34" s="16">
        <v>175</v>
      </c>
      <c r="O34" s="8">
        <v>135</v>
      </c>
      <c r="P34" s="9">
        <v>146</v>
      </c>
      <c r="Q34" s="9">
        <v>185</v>
      </c>
      <c r="R34" s="13">
        <v>198</v>
      </c>
      <c r="S34" s="9">
        <v>33</v>
      </c>
      <c r="T34" s="10">
        <v>64</v>
      </c>
      <c r="U34" s="11">
        <v>63</v>
      </c>
    </row>
    <row r="35" spans="1:21" x14ac:dyDescent="0.25">
      <c r="A35" s="19" t="s">
        <v>66</v>
      </c>
      <c r="B35" t="s">
        <v>67</v>
      </c>
      <c r="C35" t="s">
        <v>68</v>
      </c>
      <c r="D35" s="20">
        <v>44481</v>
      </c>
      <c r="E35" s="8">
        <v>49</v>
      </c>
      <c r="F35" s="9">
        <v>350</v>
      </c>
      <c r="G35" s="13">
        <v>477</v>
      </c>
      <c r="H35" s="9">
        <v>491</v>
      </c>
      <c r="I35" s="9">
        <v>534</v>
      </c>
      <c r="J35" s="9">
        <v>580</v>
      </c>
      <c r="K35" s="9">
        <v>598</v>
      </c>
      <c r="L35" s="14">
        <v>648</v>
      </c>
      <c r="M35" s="15">
        <v>1.40178571428571</v>
      </c>
      <c r="N35" s="16">
        <v>157</v>
      </c>
      <c r="O35" s="8">
        <v>136</v>
      </c>
      <c r="P35" s="9">
        <v>148</v>
      </c>
      <c r="Q35" s="9">
        <v>179</v>
      </c>
      <c r="R35" s="13">
        <v>203</v>
      </c>
      <c r="S35" s="9">
        <v>34</v>
      </c>
      <c r="T35" s="10">
        <v>63</v>
      </c>
      <c r="U35" s="11">
        <v>61</v>
      </c>
    </row>
    <row r="36" spans="1:21" x14ac:dyDescent="0.25">
      <c r="A36" s="19" t="s">
        <v>12</v>
      </c>
      <c r="B36" t="s">
        <v>7</v>
      </c>
      <c r="C36" t="s">
        <v>69</v>
      </c>
      <c r="D36" s="20">
        <v>44481</v>
      </c>
      <c r="E36" s="8">
        <v>44</v>
      </c>
      <c r="F36" s="9">
        <v>345</v>
      </c>
      <c r="G36" s="13">
        <v>432</v>
      </c>
      <c r="H36" s="9">
        <v>439</v>
      </c>
      <c r="I36" s="9">
        <v>499</v>
      </c>
      <c r="J36" s="9">
        <v>532</v>
      </c>
      <c r="K36" s="9">
        <v>584</v>
      </c>
      <c r="L36" s="14">
        <v>630</v>
      </c>
      <c r="M36" s="15">
        <v>1.7053571428571399</v>
      </c>
      <c r="N36" s="16">
        <v>191</v>
      </c>
      <c r="O36" s="8">
        <v>133</v>
      </c>
      <c r="P36" s="9">
        <v>146</v>
      </c>
      <c r="Q36" s="9">
        <v>185</v>
      </c>
      <c r="R36" s="13">
        <v>198</v>
      </c>
      <c r="S36" s="9">
        <v>40</v>
      </c>
      <c r="T36" s="10">
        <v>65</v>
      </c>
      <c r="U36" s="11">
        <v>65</v>
      </c>
    </row>
    <row r="37" spans="1:21" x14ac:dyDescent="0.25">
      <c r="A37" s="19" t="s">
        <v>70</v>
      </c>
      <c r="B37" t="s">
        <v>71</v>
      </c>
      <c r="C37" t="s">
        <v>72</v>
      </c>
      <c r="D37" s="20">
        <v>44482</v>
      </c>
      <c r="E37" s="8">
        <v>47</v>
      </c>
      <c r="F37" s="9">
        <v>400</v>
      </c>
      <c r="G37" s="13">
        <v>424</v>
      </c>
      <c r="H37" s="9">
        <v>439</v>
      </c>
      <c r="I37" s="9">
        <v>502</v>
      </c>
      <c r="J37" s="9">
        <v>538</v>
      </c>
      <c r="K37" s="9">
        <v>576</v>
      </c>
      <c r="L37" s="14">
        <v>624</v>
      </c>
      <c r="M37" s="15">
        <v>1.65178571428571</v>
      </c>
      <c r="N37" s="16">
        <v>185</v>
      </c>
      <c r="O37" s="8">
        <v>132</v>
      </c>
      <c r="P37" s="9">
        <v>142</v>
      </c>
      <c r="Q37" s="9">
        <v>184</v>
      </c>
      <c r="R37" s="13">
        <v>200</v>
      </c>
      <c r="S37" s="9">
        <v>37</v>
      </c>
      <c r="T37" s="10">
        <v>62</v>
      </c>
      <c r="U37" s="11">
        <v>62</v>
      </c>
    </row>
    <row r="38" spans="1:21" x14ac:dyDescent="0.25">
      <c r="A38" s="19" t="s">
        <v>73</v>
      </c>
      <c r="B38" t="s">
        <v>74</v>
      </c>
      <c r="C38" t="s">
        <v>75</v>
      </c>
      <c r="D38" s="20">
        <v>44482</v>
      </c>
      <c r="E38" s="8">
        <v>41</v>
      </c>
      <c r="F38" s="9">
        <v>310</v>
      </c>
      <c r="G38" s="13">
        <v>440</v>
      </c>
      <c r="H38" s="9">
        <v>449</v>
      </c>
      <c r="I38" s="9">
        <v>502</v>
      </c>
      <c r="J38" s="9">
        <v>540</v>
      </c>
      <c r="K38" s="14">
        <v>562</v>
      </c>
      <c r="L38" s="14">
        <v>600</v>
      </c>
      <c r="M38" s="15">
        <v>1.34821428571429</v>
      </c>
      <c r="N38" s="16">
        <v>151</v>
      </c>
      <c r="O38" s="8">
        <v>130</v>
      </c>
      <c r="P38" s="9">
        <v>139</v>
      </c>
      <c r="Q38" s="9">
        <v>181</v>
      </c>
      <c r="R38" s="13">
        <v>197</v>
      </c>
      <c r="S38" s="9">
        <v>37</v>
      </c>
      <c r="T38" s="10">
        <v>63</v>
      </c>
      <c r="U38" s="11">
        <v>63</v>
      </c>
    </row>
    <row r="39" spans="1:21" ht="15.75" thickBot="1" x14ac:dyDescent="0.3">
      <c r="A39" s="21" t="s">
        <v>76</v>
      </c>
      <c r="B39" s="22" t="s">
        <v>77</v>
      </c>
      <c r="C39" s="22" t="s">
        <v>78</v>
      </c>
      <c r="D39" s="23">
        <v>44489</v>
      </c>
      <c r="E39" s="8">
        <v>44</v>
      </c>
      <c r="F39" s="9">
        <v>396</v>
      </c>
      <c r="G39" s="13">
        <v>476</v>
      </c>
      <c r="H39" s="9">
        <v>491</v>
      </c>
      <c r="I39" s="9">
        <v>536</v>
      </c>
      <c r="J39" s="9">
        <v>554</v>
      </c>
      <c r="K39" s="14">
        <v>556</v>
      </c>
      <c r="L39" s="14">
        <v>590</v>
      </c>
      <c r="M39" s="15">
        <v>0.88392857142857095</v>
      </c>
      <c r="N39" s="16">
        <v>99</v>
      </c>
      <c r="O39" s="8">
        <v>137</v>
      </c>
      <c r="P39" s="9">
        <v>147</v>
      </c>
      <c r="Q39" s="9">
        <v>191</v>
      </c>
      <c r="R39" s="13">
        <v>203</v>
      </c>
      <c r="S39" s="9">
        <v>34</v>
      </c>
      <c r="T39" s="10">
        <v>63</v>
      </c>
      <c r="U39" s="11">
        <v>63</v>
      </c>
    </row>
    <row r="40" spans="1:21" ht="15.75" thickBot="1" x14ac:dyDescent="0.3">
      <c r="D40" s="24"/>
      <c r="E40" s="25">
        <f>+AVERAGE(Table1[Peso Nac.])</f>
        <v>44.333333333333336</v>
      </c>
      <c r="F40" s="26">
        <f>+AVERAGE(Table1[Peso Dest.])</f>
        <v>352.21212121212119</v>
      </c>
      <c r="G40" s="26">
        <f>+AVERAGE(Table1[Peso Entr.])</f>
        <v>459.4848484848485</v>
      </c>
      <c r="H40" s="26">
        <f>+AVERAGE(Table1[Peso 0])</f>
        <v>474.30303030303031</v>
      </c>
      <c r="I40" s="26">
        <f>+AVERAGE(Table1[Peso 1])</f>
        <v>523.06060606060601</v>
      </c>
      <c r="J40" s="26">
        <f>+AVERAGE(Table1[Peso 2])</f>
        <v>557.5151515151515</v>
      </c>
      <c r="K40" s="26">
        <f>+AVERAGE(Table1[Peso 3])</f>
        <v>586.60606060606062</v>
      </c>
      <c r="L40" s="26">
        <f>+AVERAGE(Table1[Peso 4])</f>
        <v>630.15151515151513</v>
      </c>
      <c r="M40" s="28">
        <f>+AVERAGE(Table1[GMD])</f>
        <v>1.3915043290043294</v>
      </c>
      <c r="N40" s="27">
        <f>+AVERAGE(Table1[∆ Peso])</f>
        <v>155.84848484848484</v>
      </c>
      <c r="O40" s="25">
        <f>+AVERAGE(Table1[Alt. Cruz])</f>
        <v>133.09090909090909</v>
      </c>
      <c r="P40" s="26">
        <f>+AVERAGE(Table1[Alt. Cola])</f>
        <v>142.66666666666666</v>
      </c>
      <c r="Q40" s="26">
        <f>+AVERAGE(Table1[Long])</f>
        <v>181.66666666666666</v>
      </c>
      <c r="R40" s="26">
        <f>+AVERAGE(Table1[Per Torác])</f>
        <v>201.45454545454547</v>
      </c>
      <c r="S40" s="26">
        <f>+AVERAGE(Table1[Per escr])</f>
        <v>35.303030303030305</v>
      </c>
      <c r="T40" s="26">
        <f>+AVERAGE(Table1[Anch grupa])</f>
        <v>62.81818181818182</v>
      </c>
      <c r="U40" s="27">
        <f>+AVERAGE(Table1[Anch pecho])</f>
        <v>62.424242424242422</v>
      </c>
    </row>
  </sheetData>
  <mergeCells count="1">
    <mergeCell ref="A4:U4"/>
  </mergeCells>
  <phoneticPr fontId="1" type="noConversion"/>
  <printOptions horizontalCentered="1"/>
  <pageMargins left="3.937007874015748E-2" right="3.937007874015748E-2" top="0" bottom="0.19685039370078741" header="0.31496062992125984" footer="0.31496062992125984"/>
  <pageSetup paperSize="9" scale="9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Familia Jurado</cp:lastModifiedBy>
  <cp:lastPrinted>2023-04-14T05:21:53Z</cp:lastPrinted>
  <dcterms:created xsi:type="dcterms:W3CDTF">2016-07-06T08:22:49Z</dcterms:created>
  <dcterms:modified xsi:type="dcterms:W3CDTF">2023-04-14T05:21:57Z</dcterms:modified>
</cp:coreProperties>
</file>