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49\"/>
    </mc:Choice>
  </mc:AlternateContent>
  <xr:revisionPtr revIDLastSave="0" documentId="13_ncr:1_{1808A668-BFE3-49D6-947C-6BF59E657597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 l="1"/>
  <c r="P30" i="1"/>
  <c r="Q30" i="1"/>
  <c r="R30" i="1"/>
  <c r="S30" i="1"/>
  <c r="T30" i="1"/>
  <c r="G30" i="1"/>
  <c r="H30" i="1"/>
  <c r="I30" i="1"/>
  <c r="J30" i="1"/>
  <c r="K30" i="1"/>
  <c r="L30" i="1"/>
  <c r="M30" i="1"/>
  <c r="N30" i="1"/>
  <c r="F30" i="1"/>
</calcChain>
</file>

<file path=xl/sharedStrings.xml><?xml version="1.0" encoding="utf-8"?>
<sst xmlns="http://schemas.openxmlformats.org/spreadsheetml/2006/main" count="90" uniqueCount="68">
  <si>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</si>
  <si>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</si>
  <si>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</si>
  <si>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</si>
  <si>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</si>
  <si>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</si>
  <si>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</si>
  <si>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</si>
  <si>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</si>
  <si>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</si>
  <si>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</si>
  <si>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</si>
  <si>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</si>
  <si>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Alt Cruz</t>
  </si>
  <si>
    <t>Long</t>
  </si>
  <si>
    <t xml:space="preserve"> Antonio Toribio Martin</t>
  </si>
  <si>
    <t>TA</t>
  </si>
  <si>
    <t>ES021010595435</t>
  </si>
  <si>
    <t>Felipe Glez. Ramos</t>
  </si>
  <si>
    <t>BGL</t>
  </si>
  <si>
    <t>ES041010585944</t>
  </si>
  <si>
    <t>Limusín Jurado Pérez</t>
  </si>
  <si>
    <t>BJ</t>
  </si>
  <si>
    <t>ES051010165072</t>
  </si>
  <si>
    <t>ES061010585946</t>
  </si>
  <si>
    <t xml:space="preserve"> Ramon Perez-Carrion</t>
  </si>
  <si>
    <t>PT</t>
  </si>
  <si>
    <t>ES031010920513</t>
  </si>
  <si>
    <t>ES061010595439</t>
  </si>
  <si>
    <t>ES091010165076</t>
  </si>
  <si>
    <t>Hnos. Muñoz Carrasco</t>
  </si>
  <si>
    <t>VH</t>
  </si>
  <si>
    <t>ES061010531933</t>
  </si>
  <si>
    <t>ES021010165068</t>
  </si>
  <si>
    <t>ES071010165096</t>
  </si>
  <si>
    <t xml:space="preserve"> Francisco Romero Iglesias</t>
  </si>
  <si>
    <t>RI</t>
  </si>
  <si>
    <t>ES081010695936</t>
  </si>
  <si>
    <t>Epifanio Mateos Mateos</t>
  </si>
  <si>
    <t>BCV</t>
  </si>
  <si>
    <t>ES051010683284</t>
  </si>
  <si>
    <t>ES091010165098</t>
  </si>
  <si>
    <t>Javier Gutierrez Arias</t>
  </si>
  <si>
    <t>JGA</t>
  </si>
  <si>
    <t>ES031010535307</t>
  </si>
  <si>
    <t>Hnos. Ruano López</t>
  </si>
  <si>
    <t>HRL</t>
  </si>
  <si>
    <t>ES091010165361</t>
  </si>
  <si>
    <t>ES061010535311</t>
  </si>
  <si>
    <t>ES031010695942</t>
  </si>
  <si>
    <t>ES061010683285</t>
  </si>
  <si>
    <t>ES051010165367</t>
  </si>
  <si>
    <t>Ganaderia Dguez.  Alcón</t>
  </si>
  <si>
    <t>FDA</t>
  </si>
  <si>
    <t>ES071010518164</t>
  </si>
  <si>
    <t>ES081010165359</t>
  </si>
  <si>
    <t>Limusín El Zarzosito</t>
  </si>
  <si>
    <t>BAB</t>
  </si>
  <si>
    <t>ES041010197386</t>
  </si>
  <si>
    <t>Agrop. Ramos Heras Espj.</t>
  </si>
  <si>
    <t>YT</t>
  </si>
  <si>
    <t>ES021010192492</t>
  </si>
  <si>
    <t>Serie 49 -Pesos y Medidas</t>
  </si>
  <si>
    <t>Alt Cola</t>
  </si>
  <si>
    <t>Per Torác</t>
  </si>
  <si>
    <t>Anch Pecho</t>
  </si>
  <si>
    <t>Anch Grupa</t>
  </si>
  <si>
    <t>Per. 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</si>
</sst>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0" fontId="0" fillId="0" borderId="3" xfId="0" applyBorder="1"/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2" fillId="0" borderId="0" xfId="1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1" fontId="3" fillId="0" borderId="0" xfId="2" applyNumberFormat="1"/>
    <xf numFmtId="2" fontId="3" fillId="0" borderId="0" xfId="2" applyNumberFormat="1"/>
    <xf numFmtId="1" fontId="3" fillId="0" borderId="0" xfId="2" applyNumberFormat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3" fontId="0" fillId="0" borderId="0" xfId="0" applyNumberFormat="1" applyBorder="1" applyAlignment="1">
      <alignment horizontal="center" vertical="top"/>
    </xf>
    <xf numFmtId="1" fontId="0" fillId="0" borderId="3" xfId="0" applyNumberForma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</cellXfs>
  <cellStyles count="3">
    <cellStyle name="Normal" xfId="0" builtinId="0"/>
    <cellStyle name="Normal 2" xfId="1" xr:uid="{DA18B10E-3274-4E0E-899D-77DC154C2B0D}"/>
    <cellStyle name="Normal 3" xfId="2" xr:uid="{21021877-A2B1-4C53-8FC2-51F7BDB47F75}"/>
  </cellStyles>
  <dxfs count="35"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" formatCode="0"/>
      <alignment horizontal="center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 outline="0">
        <left style="medium">
          <color indexed="64"/>
        </left>
        <right/>
        <top/>
        <bottom/>
      </border>
    </dxf>
    <dxf>
      <alignment horizontal="center" vertical="top" textRotation="0" wrapText="1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57175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T30" totalsRowCount="1" headerRowDxfId="24">
  <tableColumns count="20">
    <tableColumn id="1" xr3:uid="{00000000-0010-0000-0000-000001000000}" name="Ganaderia" dataDxfId="34" totalsRowDxfId="23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33" totalsRowDxfId="22"/>
    <tableColumn id="5" xr3:uid="{00000000-0010-0000-0000-000005000000}" name="Peso Nac"/>
    <tableColumn id="6" xr3:uid="{00000000-0010-0000-0000-000006000000}" name="Peso Entr." totalsRowFunction="custom" dataDxfId="32" totalsRowDxfId="21">
      <totalsRowFormula>+AVERAGE(Table1[Peso Entr.])</totalsRowFormula>
    </tableColumn>
    <tableColumn id="7" xr3:uid="{00000000-0010-0000-0000-000007000000}" name="Peso 0" totalsRowFunction="custom" dataDxfId="31" totalsRowDxfId="20">
      <totalsRowFormula>+AVERAGE(Table1[Peso 0])</totalsRowFormula>
    </tableColumn>
    <tableColumn id="8" xr3:uid="{00000000-0010-0000-0000-000008000000}" name="Peso 1" totalsRowFunction="custom" dataDxfId="30" totalsRowDxfId="19">
      <totalsRowFormula>+AVERAGE(Table1[Peso 1])</totalsRowFormula>
    </tableColumn>
    <tableColumn id="9" xr3:uid="{00000000-0010-0000-0000-000009000000}" name="Peso 2" totalsRowFunction="custom" dataDxfId="29" totalsRowDxfId="18">
      <totalsRowFormula>+AVERAGE(Table1[Peso 2])</totalsRowFormula>
    </tableColumn>
    <tableColumn id="10" xr3:uid="{00000000-0010-0000-0000-00000A000000}" name="Peso 3" totalsRowFunction="custom" dataDxfId="28" totalsRowDxfId="17">
      <totalsRowFormula>+AVERAGE(Table1[Peso 3])</totalsRowFormula>
    </tableColumn>
    <tableColumn id="11" xr3:uid="{00000000-0010-0000-0000-00000B000000}" name="Peso 4" totalsRowFunction="custom" dataDxfId="27" totalsRowDxfId="16">
      <totalsRowFormula>+AVERAGE(Table1[Peso 4])</totalsRowFormula>
    </tableColumn>
    <tableColumn id="12" xr3:uid="{00000000-0010-0000-0000-00000C000000}" name="GMD" totalsRowFunction="custom" dataDxfId="26" totalsRowDxfId="15">
      <totalsRowFormula>+AVERAGE(Table1[GMD])</totalsRowFormula>
    </tableColumn>
    <tableColumn id="13" xr3:uid="{00000000-0010-0000-0000-00000D000000}" name="∆ Peso" totalsRowFunction="custom" dataDxfId="25" totalsRowDxfId="14">
      <totalsRowFormula>+AVERAGE(Table1[∆ Peso])</totalsRowFormula>
    </tableColumn>
    <tableColumn id="14" xr3:uid="{00000000-0010-0000-0000-00000E000000}" name="Alt Cruz" totalsRowFunction="custom" dataDxfId="13" totalsRowDxfId="6">
      <totalsRowFormula>+AVERAGE(Table1[Alt Cruz])</totalsRowFormula>
    </tableColumn>
    <tableColumn id="15" xr3:uid="{00000000-0010-0000-0000-00000F000000}" name="Alt Cola" totalsRowFunction="custom" dataDxfId="12" totalsRowDxfId="5">
      <totalsRowFormula>+AVERAGE(Table1[Alt Cola])</totalsRowFormula>
    </tableColumn>
    <tableColumn id="16" xr3:uid="{00000000-0010-0000-0000-000010000000}" name="Long" totalsRowFunction="custom" dataDxfId="11" totalsRowDxfId="4">
      <totalsRowFormula>+AVERAGE(Table1[Long])</totalsRowFormula>
    </tableColumn>
    <tableColumn id="17" xr3:uid="{00000000-0010-0000-0000-000011000000}" name="Per Torác" totalsRowFunction="custom" dataDxfId="10" totalsRowDxfId="3">
      <totalsRowFormula>+AVERAGE(Table1[Per Torác])</totalsRowFormula>
    </tableColumn>
    <tableColumn id="19" xr3:uid="{6A6867C5-51A1-466C-8AEA-85ACBF098FB5}" name="Anch Pecho" totalsRowFunction="custom" dataDxfId="9" totalsRowDxfId="2">
      <totalsRowFormula>+AVERAGE(Table1[Anch Pecho])</totalsRowFormula>
    </tableColumn>
    <tableColumn id="20" xr3:uid="{950DB1A0-0D97-4907-AB9B-CDE2E44DB639}" name="Anch Grupa" totalsRowFunction="custom" dataDxfId="8" totalsRowDxfId="1">
      <totalsRowFormula>+AVERAGE(Table1[Anch Grupa])</totalsRowFormula>
    </tableColumn>
    <tableColumn id="21" xr3:uid="{86C79786-D2F2-47B4-B823-0D3CE6E6C22A}" name="Per. Escr" totalsRowFunction="custom" dataDxfId="7" totalsRowDxfId="0">
      <totalsRowFormula>+AVERAGE(Table1[Per. Escr])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topLeftCell="A3" workbookViewId="0">
      <selection activeCell="N4" sqref="N4"/>
    </sheetView>
  </sheetViews>
  <sheetFormatPr baseColWidth="10" defaultColWidth="9.140625" defaultRowHeight="15"/>
  <cols>
    <col min="1" max="1" width="24.28515625" bestFit="1" customWidth="1"/>
    <col min="2" max="2" width="5.140625" bestFit="1" customWidth="1"/>
    <col min="3" max="3" width="15" bestFit="1" customWidth="1"/>
    <col min="4" max="4" width="10.7109375" bestFit="1" customWidth="1"/>
    <col min="5" max="5" width="0" hidden="1" customWidth="1"/>
    <col min="6" max="6" width="7.28515625" customWidth="1"/>
    <col min="7" max="7" width="5.5703125" customWidth="1"/>
    <col min="8" max="8" width="6" bestFit="1" customWidth="1"/>
    <col min="9" max="9" width="5.5703125" customWidth="1"/>
    <col min="10" max="10" width="6.28515625" customWidth="1"/>
    <col min="11" max="11" width="5.85546875" customWidth="1"/>
    <col min="12" max="12" width="5.5703125" bestFit="1" customWidth="1"/>
    <col min="13" max="13" width="5.28515625" customWidth="1"/>
    <col min="14" max="15" width="4.85546875" style="28" bestFit="1" customWidth="1"/>
    <col min="16" max="16" width="5.140625" style="28" bestFit="1" customWidth="1"/>
    <col min="17" max="17" width="5.7109375" style="28" bestFit="1" customWidth="1"/>
    <col min="18" max="19" width="6.42578125" style="28" bestFit="1" customWidth="1"/>
    <col min="20" max="20" width="4.5703125" style="28" bestFit="1" customWidth="1"/>
  </cols>
  <sheetData>
    <row r="1" spans="1:23">
      <c r="D1" s="9"/>
      <c r="E1" s="9"/>
      <c r="F1" s="9"/>
      <c r="G1" s="9"/>
      <c r="H1" s="9"/>
      <c r="I1" s="9"/>
      <c r="J1" s="9"/>
      <c r="K1" s="9"/>
      <c r="L1" s="9"/>
      <c r="M1" s="9"/>
    </row>
    <row r="2" spans="1:23">
      <c r="D2" s="9"/>
      <c r="E2" s="9"/>
      <c r="F2" s="9"/>
      <c r="G2" s="9"/>
      <c r="H2" s="9"/>
      <c r="I2" s="9"/>
      <c r="J2" s="9"/>
      <c r="K2" s="9"/>
      <c r="L2" s="9"/>
      <c r="M2" s="9"/>
    </row>
    <row r="3" spans="1:23" ht="23.25">
      <c r="A3" s="19" t="s">
        <v>62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4"/>
      <c r="V3" s="14"/>
      <c r="W3" s="14"/>
    </row>
    <row r="4" spans="1:23" ht="23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9"/>
      <c r="O4" s="29"/>
      <c r="P4" s="29"/>
      <c r="Q4" s="29"/>
      <c r="R4" s="29"/>
      <c r="S4" s="29"/>
      <c r="T4" s="29"/>
      <c r="U4" s="14"/>
      <c r="V4" s="14"/>
      <c r="W4" s="14"/>
    </row>
    <row r="5" spans="1:23" ht="15" customHeight="1" thickBo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/>
      <c r="O5" s="29"/>
      <c r="P5" s="29"/>
      <c r="Q5" s="29"/>
      <c r="R5" s="29"/>
      <c r="S5" s="29"/>
    </row>
    <row r="6" spans="1:23" ht="30">
      <c r="A6" s="26" t="s">
        <v>0</v>
      </c>
      <c r="B6" s="27" t="s">
        <v>1</v>
      </c>
      <c r="C6" s="27" t="s">
        <v>2</v>
      </c>
      <c r="D6" s="24" t="s">
        <v>3</v>
      </c>
      <c r="E6" s="1" t="s">
        <v>4</v>
      </c>
      <c r="F6" s="25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  <c r="L6" s="23" t="s">
        <v>11</v>
      </c>
      <c r="M6" s="24" t="s">
        <v>12</v>
      </c>
      <c r="N6" s="25" t="s">
        <v>13</v>
      </c>
      <c r="O6" s="23" t="s">
        <v>63</v>
      </c>
      <c r="P6" s="23" t="s">
        <v>14</v>
      </c>
      <c r="Q6" s="23" t="s">
        <v>64</v>
      </c>
      <c r="R6" s="23" t="s">
        <v>65</v>
      </c>
      <c r="S6" s="23" t="s">
        <v>66</v>
      </c>
      <c r="T6" s="24" t="s">
        <v>67</v>
      </c>
    </row>
    <row r="7" spans="1:23">
      <c r="A7" s="2" t="s">
        <v>15</v>
      </c>
      <c r="B7" t="s">
        <v>16</v>
      </c>
      <c r="C7" t="s">
        <v>17</v>
      </c>
      <c r="D7" s="3">
        <v>44775</v>
      </c>
      <c r="F7" s="8">
        <v>532</v>
      </c>
      <c r="G7" s="10">
        <v>546</v>
      </c>
      <c r="H7" s="15">
        <v>556</v>
      </c>
      <c r="I7" s="10">
        <v>590</v>
      </c>
      <c r="J7" s="10">
        <v>632</v>
      </c>
      <c r="K7" s="20">
        <v>668</v>
      </c>
      <c r="L7" s="21">
        <v>1.0892857142857142</v>
      </c>
      <c r="M7" s="22">
        <v>122</v>
      </c>
      <c r="N7" s="30">
        <v>137</v>
      </c>
      <c r="O7" s="31">
        <v>142</v>
      </c>
      <c r="P7" s="31">
        <v>188</v>
      </c>
      <c r="Q7" s="32">
        <v>213</v>
      </c>
      <c r="R7" s="31">
        <v>64</v>
      </c>
      <c r="S7" s="31">
        <v>67</v>
      </c>
      <c r="T7" s="33">
        <v>35</v>
      </c>
      <c r="U7" s="18"/>
    </row>
    <row r="8" spans="1:23">
      <c r="A8" s="2" t="s">
        <v>18</v>
      </c>
      <c r="B8" t="s">
        <v>19</v>
      </c>
      <c r="C8" t="s">
        <v>20</v>
      </c>
      <c r="D8" s="3">
        <v>44802</v>
      </c>
      <c r="F8" s="8">
        <v>454</v>
      </c>
      <c r="G8" s="10">
        <v>482</v>
      </c>
      <c r="H8" s="15">
        <v>499</v>
      </c>
      <c r="I8" s="10">
        <v>562</v>
      </c>
      <c r="J8" s="10">
        <v>590</v>
      </c>
      <c r="K8" s="20">
        <v>628</v>
      </c>
      <c r="L8" s="21">
        <v>1.3035714285714286</v>
      </c>
      <c r="M8" s="22">
        <v>146</v>
      </c>
      <c r="N8" s="30">
        <v>132</v>
      </c>
      <c r="O8" s="31">
        <v>139</v>
      </c>
      <c r="P8" s="31">
        <v>191</v>
      </c>
      <c r="Q8" s="32">
        <v>206</v>
      </c>
      <c r="R8" s="31">
        <v>63</v>
      </c>
      <c r="S8" s="31">
        <v>61</v>
      </c>
      <c r="T8" s="33">
        <v>32</v>
      </c>
      <c r="U8" s="18"/>
    </row>
    <row r="9" spans="1:23">
      <c r="A9" s="2" t="s">
        <v>21</v>
      </c>
      <c r="B9" t="s">
        <v>22</v>
      </c>
      <c r="C9" t="s">
        <v>23</v>
      </c>
      <c r="D9" s="3">
        <v>44806</v>
      </c>
      <c r="F9" s="8">
        <v>442</v>
      </c>
      <c r="G9" s="10">
        <v>472</v>
      </c>
      <c r="H9" s="15">
        <v>522</v>
      </c>
      <c r="I9" s="10">
        <v>578</v>
      </c>
      <c r="J9" s="10">
        <v>612</v>
      </c>
      <c r="K9" s="20">
        <v>638</v>
      </c>
      <c r="L9" s="21">
        <v>1.4821428571428572</v>
      </c>
      <c r="M9" s="22">
        <v>166</v>
      </c>
      <c r="N9" s="30">
        <v>136</v>
      </c>
      <c r="O9" s="31">
        <v>143</v>
      </c>
      <c r="P9" s="31">
        <v>190</v>
      </c>
      <c r="Q9" s="32">
        <v>201</v>
      </c>
      <c r="R9" s="31">
        <v>65</v>
      </c>
      <c r="S9" s="31">
        <v>65</v>
      </c>
      <c r="T9" s="33">
        <v>34</v>
      </c>
      <c r="U9" s="18"/>
    </row>
    <row r="10" spans="1:23">
      <c r="A10" s="2" t="s">
        <v>18</v>
      </c>
      <c r="B10" t="s">
        <v>19</v>
      </c>
      <c r="C10" t="s">
        <v>24</v>
      </c>
      <c r="D10" s="3">
        <v>44809</v>
      </c>
      <c r="F10" s="8">
        <v>451</v>
      </c>
      <c r="G10" s="10">
        <v>477</v>
      </c>
      <c r="H10" s="15">
        <v>520</v>
      </c>
      <c r="I10" s="10">
        <v>548</v>
      </c>
      <c r="J10" s="10">
        <v>610</v>
      </c>
      <c r="K10" s="20">
        <v>638</v>
      </c>
      <c r="L10" s="21">
        <v>1.4375</v>
      </c>
      <c r="M10" s="22">
        <v>161</v>
      </c>
      <c r="N10" s="30">
        <v>133</v>
      </c>
      <c r="O10" s="31">
        <v>139</v>
      </c>
      <c r="P10" s="31">
        <v>193</v>
      </c>
      <c r="Q10" s="32">
        <v>205</v>
      </c>
      <c r="R10" s="31">
        <v>64</v>
      </c>
      <c r="S10" s="31">
        <v>64</v>
      </c>
      <c r="T10" s="33">
        <v>36</v>
      </c>
      <c r="U10" s="18"/>
    </row>
    <row r="11" spans="1:23">
      <c r="A11" s="2" t="s">
        <v>25</v>
      </c>
      <c r="B11" t="s">
        <v>26</v>
      </c>
      <c r="C11" t="s">
        <v>27</v>
      </c>
      <c r="D11" s="3">
        <v>44811</v>
      </c>
      <c r="F11" s="8">
        <v>487</v>
      </c>
      <c r="G11" s="10">
        <v>526</v>
      </c>
      <c r="H11" s="15">
        <v>546</v>
      </c>
      <c r="I11" s="10">
        <v>608</v>
      </c>
      <c r="J11" s="10">
        <v>642</v>
      </c>
      <c r="K11" s="20">
        <v>680</v>
      </c>
      <c r="L11" s="21">
        <v>1.375</v>
      </c>
      <c r="M11" s="22">
        <v>154</v>
      </c>
      <c r="N11" s="30">
        <v>132</v>
      </c>
      <c r="O11" s="31">
        <v>139</v>
      </c>
      <c r="P11" s="31">
        <v>191</v>
      </c>
      <c r="Q11" s="32">
        <v>205</v>
      </c>
      <c r="R11" s="31">
        <v>66</v>
      </c>
      <c r="S11" s="31">
        <v>66</v>
      </c>
      <c r="T11" s="33">
        <v>36</v>
      </c>
      <c r="U11" s="18"/>
    </row>
    <row r="12" spans="1:23">
      <c r="A12" s="2" t="s">
        <v>15</v>
      </c>
      <c r="B12" t="s">
        <v>16</v>
      </c>
      <c r="C12" t="s">
        <v>28</v>
      </c>
      <c r="D12" s="3">
        <v>44812</v>
      </c>
      <c r="F12" s="8">
        <v>450</v>
      </c>
      <c r="G12" s="10">
        <v>456</v>
      </c>
      <c r="H12" s="15">
        <v>474</v>
      </c>
      <c r="I12" s="10">
        <v>522</v>
      </c>
      <c r="J12" s="10">
        <v>552</v>
      </c>
      <c r="K12" s="20">
        <v>592</v>
      </c>
      <c r="L12" s="21">
        <v>1.2142857142857142</v>
      </c>
      <c r="M12" s="22">
        <v>136</v>
      </c>
      <c r="N12" s="30">
        <v>132</v>
      </c>
      <c r="O12" s="31">
        <v>140</v>
      </c>
      <c r="P12" s="31">
        <v>189</v>
      </c>
      <c r="Q12" s="32">
        <v>198</v>
      </c>
      <c r="R12" s="31">
        <v>62</v>
      </c>
      <c r="S12" s="31">
        <v>63</v>
      </c>
      <c r="T12" s="33">
        <v>33</v>
      </c>
      <c r="U12" s="18"/>
    </row>
    <row r="13" spans="1:23">
      <c r="A13" s="2" t="s">
        <v>21</v>
      </c>
      <c r="B13" t="s">
        <v>22</v>
      </c>
      <c r="C13" t="s">
        <v>29</v>
      </c>
      <c r="D13" s="3">
        <v>44812</v>
      </c>
      <c r="F13" s="8">
        <v>430</v>
      </c>
      <c r="G13" s="10">
        <v>440</v>
      </c>
      <c r="H13" s="15">
        <v>473</v>
      </c>
      <c r="I13" s="10">
        <v>530</v>
      </c>
      <c r="J13" s="10">
        <v>558</v>
      </c>
      <c r="K13" s="20">
        <v>604</v>
      </c>
      <c r="L13" s="21">
        <v>1.4642857142857142</v>
      </c>
      <c r="M13" s="22">
        <v>164</v>
      </c>
      <c r="N13" s="30">
        <v>134</v>
      </c>
      <c r="O13" s="31">
        <v>142</v>
      </c>
      <c r="P13" s="31">
        <v>182</v>
      </c>
      <c r="Q13" s="32">
        <v>199</v>
      </c>
      <c r="R13" s="31">
        <v>61</v>
      </c>
      <c r="S13" s="31">
        <v>64</v>
      </c>
      <c r="T13" s="33">
        <v>34</v>
      </c>
      <c r="U13" s="18"/>
    </row>
    <row r="14" spans="1:23">
      <c r="A14" s="2" t="s">
        <v>30</v>
      </c>
      <c r="B14" t="s">
        <v>31</v>
      </c>
      <c r="C14" t="s">
        <v>32</v>
      </c>
      <c r="D14" s="3">
        <v>44813</v>
      </c>
      <c r="F14" s="8">
        <v>512</v>
      </c>
      <c r="G14" s="10">
        <v>528</v>
      </c>
      <c r="H14" s="15">
        <v>572</v>
      </c>
      <c r="I14" s="10">
        <v>618</v>
      </c>
      <c r="J14" s="10">
        <v>658</v>
      </c>
      <c r="K14" s="20">
        <v>698</v>
      </c>
      <c r="L14" s="21">
        <v>1.5178571428571428</v>
      </c>
      <c r="M14" s="22">
        <v>170</v>
      </c>
      <c r="N14" s="30">
        <v>140</v>
      </c>
      <c r="O14" s="31">
        <v>147</v>
      </c>
      <c r="P14" s="31">
        <v>192</v>
      </c>
      <c r="Q14" s="32">
        <v>205</v>
      </c>
      <c r="R14" s="31">
        <v>62</v>
      </c>
      <c r="S14" s="31">
        <v>64</v>
      </c>
      <c r="T14" s="33">
        <v>38</v>
      </c>
      <c r="U14" s="18"/>
    </row>
    <row r="15" spans="1:23">
      <c r="A15" s="2" t="s">
        <v>21</v>
      </c>
      <c r="B15" t="s">
        <v>22</v>
      </c>
      <c r="C15" t="s">
        <v>33</v>
      </c>
      <c r="D15" s="3">
        <v>44815</v>
      </c>
      <c r="F15" s="8">
        <v>462</v>
      </c>
      <c r="G15" s="10">
        <v>492</v>
      </c>
      <c r="H15" s="15">
        <v>534</v>
      </c>
      <c r="I15" s="10">
        <v>598</v>
      </c>
      <c r="J15" s="10">
        <v>638</v>
      </c>
      <c r="K15" s="20">
        <v>682</v>
      </c>
      <c r="L15" s="21">
        <v>1.6964285714285714</v>
      </c>
      <c r="M15" s="22">
        <v>190</v>
      </c>
      <c r="N15" s="30">
        <v>140</v>
      </c>
      <c r="O15" s="31">
        <v>145</v>
      </c>
      <c r="P15" s="31">
        <v>195</v>
      </c>
      <c r="Q15" s="32">
        <v>210</v>
      </c>
      <c r="R15" s="31">
        <v>68</v>
      </c>
      <c r="S15" s="31">
        <v>67</v>
      </c>
      <c r="T15" s="33">
        <v>40</v>
      </c>
      <c r="U15" s="18"/>
    </row>
    <row r="16" spans="1:23">
      <c r="A16" s="2" t="s">
        <v>21</v>
      </c>
      <c r="B16" t="s">
        <v>22</v>
      </c>
      <c r="C16" t="s">
        <v>34</v>
      </c>
      <c r="D16" s="3">
        <v>44827</v>
      </c>
      <c r="F16" s="8">
        <v>460</v>
      </c>
      <c r="G16" s="10">
        <v>500</v>
      </c>
      <c r="H16" s="15">
        <v>544</v>
      </c>
      <c r="I16" s="10">
        <v>604</v>
      </c>
      <c r="J16" s="10">
        <v>636</v>
      </c>
      <c r="K16" s="20">
        <v>684</v>
      </c>
      <c r="L16" s="21">
        <v>1.6428571428571428</v>
      </c>
      <c r="M16" s="22">
        <v>184</v>
      </c>
      <c r="N16" s="30">
        <v>139</v>
      </c>
      <c r="O16" s="31">
        <v>144</v>
      </c>
      <c r="P16" s="31">
        <v>195</v>
      </c>
      <c r="Q16" s="32">
        <v>207</v>
      </c>
      <c r="R16" s="31">
        <v>62</v>
      </c>
      <c r="S16" s="31">
        <v>69</v>
      </c>
      <c r="T16" s="33">
        <v>32</v>
      </c>
      <c r="U16" s="18"/>
    </row>
    <row r="17" spans="1:21">
      <c r="A17" s="2" t="s">
        <v>35</v>
      </c>
      <c r="B17" t="s">
        <v>36</v>
      </c>
      <c r="C17" t="s">
        <v>37</v>
      </c>
      <c r="D17" s="3">
        <v>44828</v>
      </c>
      <c r="F17" s="8">
        <v>448</v>
      </c>
      <c r="G17" s="10">
        <v>469</v>
      </c>
      <c r="H17" s="15">
        <v>512</v>
      </c>
      <c r="I17" s="10">
        <v>560</v>
      </c>
      <c r="J17" s="10">
        <v>594</v>
      </c>
      <c r="K17" s="20">
        <v>634</v>
      </c>
      <c r="L17" s="21">
        <v>1.4732142857142858</v>
      </c>
      <c r="M17" s="22">
        <v>165</v>
      </c>
      <c r="N17" s="30">
        <v>132</v>
      </c>
      <c r="O17" s="31">
        <v>139</v>
      </c>
      <c r="P17" s="31">
        <v>183</v>
      </c>
      <c r="Q17" s="32">
        <v>205</v>
      </c>
      <c r="R17" s="31">
        <v>63</v>
      </c>
      <c r="S17" s="31">
        <v>64</v>
      </c>
      <c r="T17" s="33">
        <v>33</v>
      </c>
      <c r="U17" s="18"/>
    </row>
    <row r="18" spans="1:21">
      <c r="A18" s="2" t="s">
        <v>38</v>
      </c>
      <c r="B18" t="s">
        <v>39</v>
      </c>
      <c r="C18" t="s">
        <v>40</v>
      </c>
      <c r="D18" s="3">
        <v>44829</v>
      </c>
      <c r="F18" s="8">
        <v>390</v>
      </c>
      <c r="G18" s="10">
        <v>424</v>
      </c>
      <c r="H18" s="15">
        <v>467</v>
      </c>
      <c r="I18" s="10">
        <v>518</v>
      </c>
      <c r="J18" s="10">
        <v>560</v>
      </c>
      <c r="K18" s="20">
        <v>592</v>
      </c>
      <c r="L18" s="21">
        <v>1.5</v>
      </c>
      <c r="M18" s="22">
        <v>168</v>
      </c>
      <c r="N18" s="30">
        <v>133</v>
      </c>
      <c r="O18" s="31">
        <v>140</v>
      </c>
      <c r="P18" s="31">
        <v>170</v>
      </c>
      <c r="Q18" s="32">
        <v>197</v>
      </c>
      <c r="R18" s="31">
        <v>59</v>
      </c>
      <c r="S18" s="31">
        <v>66</v>
      </c>
      <c r="T18" s="33">
        <v>34</v>
      </c>
      <c r="U18" s="18"/>
    </row>
    <row r="19" spans="1:21">
      <c r="A19" s="2" t="s">
        <v>21</v>
      </c>
      <c r="B19" t="s">
        <v>22</v>
      </c>
      <c r="C19" t="s">
        <v>41</v>
      </c>
      <c r="D19" s="3">
        <v>44829</v>
      </c>
      <c r="F19" s="8">
        <v>495</v>
      </c>
      <c r="G19" s="10">
        <v>535</v>
      </c>
      <c r="H19" s="15">
        <v>602</v>
      </c>
      <c r="I19" s="10">
        <v>664</v>
      </c>
      <c r="J19" s="10">
        <v>696</v>
      </c>
      <c r="K19" s="20">
        <v>736</v>
      </c>
      <c r="L19" s="21">
        <v>1.7946428571428572</v>
      </c>
      <c r="M19" s="22">
        <v>201</v>
      </c>
      <c r="N19" s="30">
        <v>134</v>
      </c>
      <c r="O19" s="31">
        <v>143</v>
      </c>
      <c r="P19" s="31">
        <v>190</v>
      </c>
      <c r="Q19" s="32">
        <v>212</v>
      </c>
      <c r="R19" s="31">
        <v>68</v>
      </c>
      <c r="S19" s="31">
        <v>72</v>
      </c>
      <c r="T19" s="33">
        <v>38</v>
      </c>
      <c r="U19" s="18"/>
    </row>
    <row r="20" spans="1:21">
      <c r="A20" s="2" t="s">
        <v>42</v>
      </c>
      <c r="B20" t="s">
        <v>43</v>
      </c>
      <c r="C20" t="s">
        <v>44</v>
      </c>
      <c r="D20" s="3">
        <v>44835</v>
      </c>
      <c r="F20" s="8">
        <v>466</v>
      </c>
      <c r="G20" s="10">
        <v>498</v>
      </c>
      <c r="H20" s="15">
        <v>544</v>
      </c>
      <c r="I20" s="10">
        <v>600</v>
      </c>
      <c r="J20" s="10">
        <v>624</v>
      </c>
      <c r="K20" s="20">
        <v>650</v>
      </c>
      <c r="L20" s="21">
        <v>1.3571428571428572</v>
      </c>
      <c r="M20" s="22">
        <v>152</v>
      </c>
      <c r="N20" s="30">
        <v>136</v>
      </c>
      <c r="O20" s="31">
        <v>142</v>
      </c>
      <c r="P20" s="31">
        <v>181</v>
      </c>
      <c r="Q20" s="32">
        <v>202</v>
      </c>
      <c r="R20" s="31">
        <v>64</v>
      </c>
      <c r="S20" s="31">
        <v>64</v>
      </c>
      <c r="T20" s="33">
        <v>37</v>
      </c>
      <c r="U20" s="18"/>
    </row>
    <row r="21" spans="1:21">
      <c r="A21" s="2" t="s">
        <v>45</v>
      </c>
      <c r="B21" t="s">
        <v>46</v>
      </c>
      <c r="C21" t="s">
        <v>47</v>
      </c>
      <c r="D21" s="3">
        <v>44836</v>
      </c>
      <c r="F21" s="8">
        <v>414</v>
      </c>
      <c r="G21" s="10">
        <v>442</v>
      </c>
      <c r="H21" s="15">
        <v>488</v>
      </c>
      <c r="I21" s="10">
        <v>532</v>
      </c>
      <c r="J21" s="10">
        <v>564</v>
      </c>
      <c r="K21" s="20">
        <v>598</v>
      </c>
      <c r="L21" s="21">
        <v>1.3928571428571428</v>
      </c>
      <c r="M21" s="22">
        <v>156</v>
      </c>
      <c r="N21" s="30">
        <v>132</v>
      </c>
      <c r="O21" s="31">
        <v>140</v>
      </c>
      <c r="P21" s="31">
        <v>185</v>
      </c>
      <c r="Q21" s="32">
        <v>196</v>
      </c>
      <c r="R21" s="31">
        <v>62</v>
      </c>
      <c r="S21" s="31">
        <v>64</v>
      </c>
      <c r="T21" s="33">
        <v>34</v>
      </c>
      <c r="U21" s="18"/>
    </row>
    <row r="22" spans="1:21">
      <c r="A22" s="2" t="s">
        <v>42</v>
      </c>
      <c r="B22" t="s">
        <v>43</v>
      </c>
      <c r="C22" t="s">
        <v>48</v>
      </c>
      <c r="D22" s="3">
        <v>44839</v>
      </c>
      <c r="F22" s="8">
        <v>448</v>
      </c>
      <c r="G22" s="10">
        <v>457</v>
      </c>
      <c r="H22" s="15">
        <v>504</v>
      </c>
      <c r="I22" s="10">
        <v>548</v>
      </c>
      <c r="J22" s="10">
        <v>586</v>
      </c>
      <c r="K22" s="20">
        <v>624</v>
      </c>
      <c r="L22" s="21">
        <v>1.4910714285714286</v>
      </c>
      <c r="M22" s="22">
        <v>167</v>
      </c>
      <c r="N22" s="30">
        <v>131</v>
      </c>
      <c r="O22" s="31">
        <v>137</v>
      </c>
      <c r="P22" s="31">
        <v>180</v>
      </c>
      <c r="Q22" s="32">
        <v>208</v>
      </c>
      <c r="R22" s="31">
        <v>59</v>
      </c>
      <c r="S22" s="31">
        <v>60</v>
      </c>
      <c r="T22" s="33">
        <v>36</v>
      </c>
      <c r="U22" s="18"/>
    </row>
    <row r="23" spans="1:21">
      <c r="A23" s="2" t="s">
        <v>35</v>
      </c>
      <c r="B23" t="s">
        <v>36</v>
      </c>
      <c r="C23" t="s">
        <v>49</v>
      </c>
      <c r="D23" s="3">
        <v>44841</v>
      </c>
      <c r="F23" s="8">
        <v>399</v>
      </c>
      <c r="G23" s="10">
        <v>415</v>
      </c>
      <c r="H23" s="15">
        <v>459</v>
      </c>
      <c r="I23" s="10">
        <v>492</v>
      </c>
      <c r="J23" s="10">
        <v>520</v>
      </c>
      <c r="K23" s="20">
        <v>550</v>
      </c>
      <c r="L23" s="21">
        <v>1.2053571428571428</v>
      </c>
      <c r="M23" s="22">
        <v>135</v>
      </c>
      <c r="N23" s="30">
        <v>124</v>
      </c>
      <c r="O23" s="31">
        <v>129</v>
      </c>
      <c r="P23" s="31">
        <v>177</v>
      </c>
      <c r="Q23" s="32">
        <v>193</v>
      </c>
      <c r="R23" s="31">
        <v>60</v>
      </c>
      <c r="S23" s="31">
        <v>59</v>
      </c>
      <c r="T23" s="33">
        <v>33</v>
      </c>
      <c r="U23" s="18"/>
    </row>
    <row r="24" spans="1:21">
      <c r="A24" s="2" t="s">
        <v>38</v>
      </c>
      <c r="B24" t="s">
        <v>39</v>
      </c>
      <c r="C24" t="s">
        <v>50</v>
      </c>
      <c r="D24" s="3">
        <v>44842</v>
      </c>
      <c r="F24" s="8">
        <v>406</v>
      </c>
      <c r="G24" s="10">
        <v>421</v>
      </c>
      <c r="H24" s="15">
        <v>475</v>
      </c>
      <c r="I24" s="10">
        <v>520</v>
      </c>
      <c r="J24" s="10">
        <v>560</v>
      </c>
      <c r="K24" s="20">
        <v>576</v>
      </c>
      <c r="L24" s="21">
        <v>1.3839285714285714</v>
      </c>
      <c r="M24" s="22">
        <v>155</v>
      </c>
      <c r="N24" s="30">
        <v>132</v>
      </c>
      <c r="O24" s="31">
        <v>138</v>
      </c>
      <c r="P24" s="31">
        <v>189</v>
      </c>
      <c r="Q24" s="32">
        <v>199</v>
      </c>
      <c r="R24" s="31">
        <v>61</v>
      </c>
      <c r="S24" s="31">
        <v>62</v>
      </c>
      <c r="T24" s="33">
        <v>36</v>
      </c>
      <c r="U24" s="18"/>
    </row>
    <row r="25" spans="1:21">
      <c r="A25" s="2" t="s">
        <v>45</v>
      </c>
      <c r="B25" t="s">
        <v>46</v>
      </c>
      <c r="C25" t="s">
        <v>51</v>
      </c>
      <c r="D25" s="3">
        <v>44846</v>
      </c>
      <c r="F25" s="8">
        <v>432</v>
      </c>
      <c r="G25" s="10">
        <v>460</v>
      </c>
      <c r="H25" s="15">
        <v>492</v>
      </c>
      <c r="I25" s="10">
        <v>540</v>
      </c>
      <c r="J25" s="10">
        <v>574</v>
      </c>
      <c r="K25" s="20">
        <v>594</v>
      </c>
      <c r="L25" s="21">
        <v>1.1964285714285714</v>
      </c>
      <c r="M25" s="22">
        <v>134</v>
      </c>
      <c r="N25" s="30">
        <v>135</v>
      </c>
      <c r="O25" s="31">
        <v>142</v>
      </c>
      <c r="P25" s="31">
        <v>189</v>
      </c>
      <c r="Q25" s="32">
        <v>198</v>
      </c>
      <c r="R25" s="31">
        <v>58</v>
      </c>
      <c r="S25" s="31">
        <v>63</v>
      </c>
      <c r="T25" s="33">
        <v>35</v>
      </c>
      <c r="U25" s="18"/>
    </row>
    <row r="26" spans="1:21">
      <c r="A26" s="2" t="s">
        <v>52</v>
      </c>
      <c r="B26" t="s">
        <v>53</v>
      </c>
      <c r="C26" t="s">
        <v>54</v>
      </c>
      <c r="D26" s="3">
        <v>44850</v>
      </c>
      <c r="F26" s="8">
        <v>393</v>
      </c>
      <c r="G26" s="10">
        <v>417</v>
      </c>
      <c r="H26" s="15">
        <v>459</v>
      </c>
      <c r="I26" s="10">
        <v>500</v>
      </c>
      <c r="J26" s="10">
        <v>540</v>
      </c>
      <c r="K26" s="20">
        <v>578</v>
      </c>
      <c r="L26" s="21">
        <v>1.4375</v>
      </c>
      <c r="M26" s="22">
        <v>161</v>
      </c>
      <c r="N26" s="30">
        <v>130</v>
      </c>
      <c r="O26" s="31">
        <v>138</v>
      </c>
      <c r="P26" s="31">
        <v>177</v>
      </c>
      <c r="Q26" s="32">
        <v>194</v>
      </c>
      <c r="R26" s="31">
        <v>59</v>
      </c>
      <c r="S26" s="31">
        <v>65</v>
      </c>
      <c r="T26" s="33">
        <v>33</v>
      </c>
      <c r="U26" s="18"/>
    </row>
    <row r="27" spans="1:21">
      <c r="A27" s="2" t="s">
        <v>45</v>
      </c>
      <c r="B27" t="s">
        <v>46</v>
      </c>
      <c r="C27" t="s">
        <v>55</v>
      </c>
      <c r="D27" s="3">
        <v>44860</v>
      </c>
      <c r="F27" s="8">
        <v>403</v>
      </c>
      <c r="G27" s="10">
        <v>433</v>
      </c>
      <c r="H27" s="15">
        <v>483</v>
      </c>
      <c r="I27" s="10">
        <v>536</v>
      </c>
      <c r="J27" s="10">
        <v>576</v>
      </c>
      <c r="K27" s="20">
        <v>624</v>
      </c>
      <c r="L27" s="21">
        <v>1.7053571428571428</v>
      </c>
      <c r="M27" s="22">
        <v>191</v>
      </c>
      <c r="N27" s="30">
        <v>140</v>
      </c>
      <c r="O27" s="31">
        <v>145</v>
      </c>
      <c r="P27" s="31">
        <v>195</v>
      </c>
      <c r="Q27" s="32">
        <v>201</v>
      </c>
      <c r="R27" s="31">
        <v>59</v>
      </c>
      <c r="S27" s="31">
        <v>63</v>
      </c>
      <c r="T27" s="33">
        <v>35</v>
      </c>
      <c r="U27" s="18"/>
    </row>
    <row r="28" spans="1:21">
      <c r="A28" s="2" t="s">
        <v>56</v>
      </c>
      <c r="B28" t="s">
        <v>57</v>
      </c>
      <c r="C28" t="s">
        <v>58</v>
      </c>
      <c r="D28" s="3">
        <v>44862</v>
      </c>
      <c r="F28" s="8">
        <v>408</v>
      </c>
      <c r="G28" s="10">
        <v>437</v>
      </c>
      <c r="H28" s="15">
        <v>461</v>
      </c>
      <c r="I28" s="10">
        <v>508</v>
      </c>
      <c r="J28" s="10">
        <v>536</v>
      </c>
      <c r="K28" s="20">
        <v>578</v>
      </c>
      <c r="L28" s="21">
        <v>1.2589285714285714</v>
      </c>
      <c r="M28" s="22">
        <v>141</v>
      </c>
      <c r="N28" s="30">
        <v>128</v>
      </c>
      <c r="O28" s="31">
        <v>136</v>
      </c>
      <c r="P28" s="31">
        <v>186</v>
      </c>
      <c r="Q28" s="32">
        <v>197</v>
      </c>
      <c r="R28" s="31">
        <v>59</v>
      </c>
      <c r="S28" s="31">
        <v>61</v>
      </c>
      <c r="T28" s="33">
        <v>36</v>
      </c>
      <c r="U28" s="18"/>
    </row>
    <row r="29" spans="1:21" ht="15.75" thickBot="1">
      <c r="A29" s="4" t="s">
        <v>59</v>
      </c>
      <c r="B29" s="5" t="s">
        <v>60</v>
      </c>
      <c r="C29" s="5" t="s">
        <v>61</v>
      </c>
      <c r="D29" s="6">
        <v>44863</v>
      </c>
      <c r="F29" s="8">
        <v>430</v>
      </c>
      <c r="G29" s="10">
        <v>482</v>
      </c>
      <c r="H29" s="15">
        <v>536</v>
      </c>
      <c r="I29" s="10">
        <v>610</v>
      </c>
      <c r="J29" s="10">
        <v>656</v>
      </c>
      <c r="K29" s="20">
        <v>700</v>
      </c>
      <c r="L29" s="21">
        <v>1.9464285714285714</v>
      </c>
      <c r="M29" s="22">
        <v>218</v>
      </c>
      <c r="N29" s="34">
        <v>136</v>
      </c>
      <c r="O29" s="35">
        <v>143</v>
      </c>
      <c r="P29" s="35">
        <v>197</v>
      </c>
      <c r="Q29" s="36">
        <v>215</v>
      </c>
      <c r="R29" s="35">
        <v>69</v>
      </c>
      <c r="S29" s="35">
        <v>69</v>
      </c>
      <c r="T29" s="37">
        <v>37</v>
      </c>
      <c r="U29" s="18"/>
    </row>
    <row r="30" spans="1:21" ht="15.75" thickBot="1">
      <c r="A30" s="2"/>
      <c r="D30" s="7"/>
      <c r="F30" s="11">
        <f>+AVERAGE(Table1[Peso Entr.])</f>
        <v>444</v>
      </c>
      <c r="G30" s="12">
        <f>+AVERAGE(Table1[Peso 0])</f>
        <v>469.95652173913044</v>
      </c>
      <c r="H30" s="12">
        <f>+AVERAGE(Table1[Peso 1])</f>
        <v>509.6521739130435</v>
      </c>
      <c r="I30" s="12">
        <f>+AVERAGE(Table1[Peso 2])</f>
        <v>560.26086956521738</v>
      </c>
      <c r="J30" s="12">
        <f>+AVERAGE(Table1[Peso 3])</f>
        <v>596.26086956521738</v>
      </c>
      <c r="K30" s="12">
        <f>+AVERAGE(Table1[Peso 4])</f>
        <v>632.43478260869563</v>
      </c>
      <c r="L30" s="16">
        <f>+AVERAGE(Table1[GMD])</f>
        <v>1.4506987577639752</v>
      </c>
      <c r="M30" s="12">
        <f>+AVERAGE(Table1[∆ Peso])</f>
        <v>162.47826086956522</v>
      </c>
      <c r="N30" s="39">
        <f>+AVERAGE(Table1[Alt Cruz])</f>
        <v>133.82608695652175</v>
      </c>
      <c r="O30" s="38">
        <f>+AVERAGE(Table1[Alt Cola])</f>
        <v>140.52173913043478</v>
      </c>
      <c r="P30" s="38">
        <f>+AVERAGE(Table1[Long])</f>
        <v>187.17391304347825</v>
      </c>
      <c r="Q30" s="38">
        <f>+AVERAGE(Table1[Per Torác])</f>
        <v>202.86956521739131</v>
      </c>
      <c r="R30" s="38">
        <f>+AVERAGE(Table1[Anch Pecho])</f>
        <v>62.478260869565219</v>
      </c>
      <c r="S30" s="38">
        <f>+AVERAGE(Table1[Anch Grupa])</f>
        <v>64.434782608695656</v>
      </c>
      <c r="T30" s="40">
        <f>+AVERAGE(Table1[Per. Escr])</f>
        <v>35.086956521739133</v>
      </c>
    </row>
    <row r="32" spans="1:21">
      <c r="H32" s="17"/>
    </row>
  </sheetData>
  <mergeCells count="1"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2023-11-23T11:03:46Z</cp:lastPrinted>
  <dcterms:created xsi:type="dcterms:W3CDTF">2016-07-06T08:22:49Z</dcterms:created>
  <dcterms:modified xsi:type="dcterms:W3CDTF">2023-11-23T11:03:49Z</dcterms:modified>
</cp:coreProperties>
</file>